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F1B1E63-E006-4CDD-8A67-15983C0E94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20" l="1"/>
  <c r="F21" i="20"/>
  <c r="E21" i="20"/>
  <c r="E22" i="20" s="1"/>
  <c r="D21" i="20"/>
  <c r="F18" i="20"/>
  <c r="F22" i="20" s="1"/>
  <c r="E18" i="20"/>
  <c r="D18" i="20"/>
  <c r="F10" i="20"/>
  <c r="F11" i="20" s="1"/>
  <c r="E10" i="20"/>
  <c r="E11" i="20" s="1"/>
  <c r="D10" i="20"/>
  <c r="D11" i="20" s="1"/>
  <c r="L17" i="16"/>
  <c r="M17" i="16"/>
  <c r="N17" i="16"/>
  <c r="M24" i="16"/>
  <c r="N24" i="16"/>
  <c r="L24" i="16"/>
  <c r="L46" i="16"/>
  <c r="M46" i="16"/>
  <c r="N46" i="16"/>
  <c r="L58" i="16"/>
  <c r="M58" i="16"/>
  <c r="N58" i="16"/>
  <c r="L70" i="16"/>
  <c r="M70" i="16"/>
  <c r="N70" i="16"/>
  <c r="L50" i="16"/>
  <c r="M50" i="16"/>
  <c r="N50" i="16"/>
  <c r="L40" i="16"/>
  <c r="M40" i="16"/>
  <c r="N40" i="16"/>
  <c r="L30" i="16"/>
  <c r="M30" i="16"/>
  <c r="N30" i="16"/>
  <c r="L64" i="16"/>
  <c r="M64" i="16"/>
  <c r="N64" i="16"/>
  <c r="H10" i="15"/>
  <c r="H11" i="15" s="1"/>
  <c r="I10" i="15"/>
  <c r="I11" i="15" s="1"/>
  <c r="G10" i="15"/>
  <c r="G11" i="15" s="1"/>
  <c r="L80" i="16" l="1"/>
  <c r="M80" i="16"/>
  <c r="N80" i="16"/>
  <c r="L77" i="16" l="1"/>
  <c r="M77" i="16"/>
  <c r="N77" i="16"/>
  <c r="N61" i="16"/>
  <c r="N65" i="16" s="1"/>
  <c r="M61" i="16"/>
  <c r="M65" i="16" s="1"/>
  <c r="L61" i="16"/>
  <c r="L65" i="16" s="1"/>
  <c r="L21" i="16"/>
  <c r="L51" i="16" s="1"/>
  <c r="M21" i="16"/>
  <c r="M51" i="16" s="1"/>
  <c r="N21" i="16"/>
  <c r="N51" i="16" s="1"/>
  <c r="L83" i="16" l="1"/>
  <c r="L84" i="16" s="1"/>
  <c r="M83" i="16"/>
  <c r="M84" i="16" s="1"/>
  <c r="N83" i="16"/>
  <c r="N84" i="16" s="1"/>
  <c r="N85" i="16" l="1"/>
  <c r="I5" i="12" s="1"/>
  <c r="M85" i="16"/>
  <c r="D5" i="12" s="1"/>
  <c r="E9" i="12" l="1"/>
  <c r="L85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<sst xmlns="http://schemas.openxmlformats.org/spreadsheetml/2006/main" count="498" uniqueCount="318">
  <si>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</si>
  <si>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</si>
  <si>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</si>
  <si>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</si>
  <si>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</si>
  <si>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</si>
  <si>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</si>
  <si>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</si>
  <si>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</si>
  <si>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</si>
  <si>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</si>
  <si>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</si>
  <si>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</si>
  <si>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</si>
  <si>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</si>
  <si>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</si>
  <si>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</si>
  <si>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</si>
  <si>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</si>
  <si>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</si>
  <si>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</si>
  <si>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</si>
  <si>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</si>
  <si>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</si>
  <si>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</si>
  <si>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</si>
  <si>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</si>
  <si>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</si>
  <si>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</si>
  <si>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</si>
  <si>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</si>
  <si>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</si>
  <si>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</si>
  <si>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</si>
  <si>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</si>
  <si>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</si>
  <si>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</si>
  <si>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</si>
  <si>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</si>
  <si>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</si>
  <si>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</si>
  <si>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</si>
  <si>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</si>
  <si>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</si>
  <si>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</si>
  <si>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</si>
  <si>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</si>
  <si>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</si>
  <si>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</si>
  <si>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</si>
  <si>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</si>
  <si>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</si>
  <si>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</si>
  <si>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</si>
  <si>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</si>
  <si>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</si>
  <si>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</si>
  <si>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</si>
  <si>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</si>
  <si>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</si>
  <si>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</si>
  <si>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</si>
  <si>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</si>
  <si>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</si>
  <si>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</si>
  <si>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</si>
  <si>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</si>
  <si>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</si>
  <si>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</si>
  <si>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</si>
  <si>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</si>
  <si>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</si>
  <si>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</si>
  <si>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</si>
  <si>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</si>
  <si>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</si>
  <si>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</si>
  <si>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</si>
  <si>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</si>
  <si>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</si>
  <si>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</si>
  <si>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</si>
  <si>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</si>
  <si>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</si>
  <si>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</si>
  <si>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</si>
  <si>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</si>
  <si>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</si>
  <si>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</si>
  <si>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</si>
  <si>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</si>
  <si>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</si>
  <si>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</si>
  <si>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</si>
  <si>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</si>
  <si>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</si>
  <si>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</si>
  <si>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</si>
  <si>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</si>
  <si>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</si>
  <si>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</si>
  <si>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</si>
  <si>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</si>
  <si>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</si>
  <si>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</si>
  <si>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</si>
  <si>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</si>
  <si>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</si>
  <si>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</si>
  <si>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</si>
  <si>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</si>
  <si>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</si>
  <si>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</si>
  <si>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</si>
  <si>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</si>
  <si>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</si>
  <si>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</si>
  <si>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</si>
  <si>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</si>
  <si>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</si>
  <si>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</si>
  <si>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</si>
  <si>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</si>
  <si>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</si>
  <si>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</si>
  <si>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</si>
  <si>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</si>
  <si>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</si>
  <si>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</si>
  <si>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</si>
  <si>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</si>
  <si>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</si>
  <si>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</si>
  <si>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</si>
  <si>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</si>
  <si>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</si>
  <si>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</si>
  <si>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</si>
  <si>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</si>
  <si>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</si>
  <si>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</si>
  <si>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</si>
  <si>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</si>
  <si>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</si>
  <si>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</si>
  <si>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</si>
  <si>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</si>
  <si>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</si>
  <si>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</si>
  <si>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</si>
  <si>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</si>
  <si>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</si>
  <si>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</si>
  <si>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</si>
  <si>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</si>
  <si>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</si>
  <si>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</si>
  <si>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</si>
  <si>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</si>
  <si>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</si>
  <si>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</si>
  <si>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</si>
  <si>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</si>
  <si>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</si>
  <si>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</si>
  <si>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</si>
  <si>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</si>
  <si>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</si>
  <si>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</si>
  <si>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</si>
  <si>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</si>
  <si>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</si>
  <si>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</si>
  <si>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</si>
  <si>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</si>
  <si>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</si>
  <si>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</si>
  <si>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</si>
  <si>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</si>
  <si>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</si>
  <si>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</si>
  <si>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</si>
  <si>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</si>
  <si>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</si>
  <si>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</si>
  <si>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</si>
  <si>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</si>
  <si>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</si>
  <si>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</si>
  <si>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</si>
  <si>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</si>
  <si>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</si>
  <si>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</si>
  <si>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</si>
  <si>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</si>
  <si>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</si>
  <si>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</si>
  <si>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</si>
  <si>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</si>
  <si>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</si>
  <si>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</si>
  <si>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</si>
  <si>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</si>
  <si>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</si>
  <si>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</si>
  <si>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</si>
  <si>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</si>
  <si>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</si>
  <si>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</si>
  <si>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</si>
  <si>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</si>
  <si>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</si>
  <si>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</si>
  <si>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</si>
  <si>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</si>
  <si>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</si>
  <si>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</si>
  <si>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</si>
  <si>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</si>
  <si>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</si>
  <si>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</si>
  <si>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</si>
  <si>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</si>
  <si>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</si>
  <si>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</si>
  <si>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</si>
  <si>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</si>
  <si>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</si>
  <si>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</si>
  <si>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</si>
  <si>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</si>
  <si>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</si>
  <si>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</si>
  <si>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</si>
  <si>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</si>
  <si>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</si>
  <si>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</si>
  <si>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</si>
  <si>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</si>
  <si>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</si>
  <si>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</si>
  <si>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</si>
  <si>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</si>
  <si>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</si>
  <si>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</si>
  <si>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</si>
  <si>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</si>
  <si>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</si>
  <si>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</si>
  <si>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</si>
  <si>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</si>
  <si>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</si>
  <si>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</si>
  <si>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</si>
  <si>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</si>
  <si>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</si>
  <si>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</si>
  <si>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</si>
  <si>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</si>
  <si>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</si>
  <si>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</si>
  <si>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</si>
  <si>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</si>
  <si>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</si>
  <si>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</si>
  <si>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</si>
  <si>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</si>
  <si>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</si>
  <si>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</si>
  <si>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</si>
  <si>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</si>
  <si>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</si>
  <si>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</si>
  <si>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</si>
  <si>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</si>
  <si>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</si>
  <si>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</si>
  <si>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</si>
  <si>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</si>
  <si>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</si>
  <si>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</si>
  <si>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</si>
  <si>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Total Of Money Service Sector</t>
  </si>
  <si>
    <t xml:space="preserve">Total 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</si>
  <si>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</si>
  <si>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</si>
  <si>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</si>
  <si>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</si>
  <si>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</si>
  <si>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</si>
  <si>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</si>
  <si>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</si>
  <si>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BWAI</t>
  </si>
  <si>
    <t>Bulletin No (103)</t>
  </si>
  <si>
    <t>ISX Trading Indices of Monday 15/6/2026</t>
  </si>
  <si>
    <t>Monday 15/6/2026</t>
  </si>
  <si>
    <t xml:space="preserve">OTC Platform Trading Bulletin No (103) </t>
  </si>
  <si>
    <t>Iraq Stock Exchange not trading companies of Monday 15/6/2026</t>
  </si>
  <si>
    <t xml:space="preserve">Regular Market Bulletin No (103) </t>
  </si>
  <si>
    <t>Second Platform Market Bulletin No (103)</t>
  </si>
  <si>
    <t xml:space="preserve">Undisclosed Platform Companies Bulletin No (103) </t>
  </si>
  <si>
    <t>Ishtar Hotels</t>
  </si>
  <si>
    <t>HISH</t>
  </si>
  <si>
    <t>Iraq Noor Islamic Bank for Investment</t>
  </si>
  <si>
    <t>BINI</t>
  </si>
  <si>
    <t>Total of Insurance Sector</t>
  </si>
  <si>
    <t>Non Iraqis' Bulletin  Monday  Jun 15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</si>
  <si>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</si>
  <si>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</si>
  <si>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</si>
  <si>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</si>
  <si>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</si>
  <si>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</si>
  <si>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</si>
  <si>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</si>
  <si>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Commercial Bank of Iraq </t>
  </si>
  <si>
    <t>Al-Khatem Telecoms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</si>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</sst>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2" fontId="74" fillId="3" borderId="97" xfId="0" applyNumberFormat="1" applyFont="1" applyFill="1" applyBorder="1" applyAlignment="1">
      <alignment horizont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7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6</xdr:col>
      <xdr:colOff>1419225</xdr:colOff>
      <xdr:row>22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3598B1-C518-5299-5C49-371445761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0"/>
          <a:ext cx="6029325" cy="314325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1428750</xdr:colOff>
      <xdr:row>15</xdr:row>
      <xdr:rowOff>28575</xdr:rowOff>
    </xdr:from>
    <xdr:to>
      <xdr:col>13</xdr:col>
      <xdr:colOff>2486025</xdr:colOff>
      <xdr:row>22</xdr:row>
      <xdr:rowOff>666750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31A2EE-E470-6937-C5B6-CA61FCA0E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62700" y="4819650"/>
          <a:ext cx="5953125" cy="315277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6</xdr:row>
      <xdr:rowOff>9525</xdr:rowOff>
    </xdr:from>
    <xdr:to>
      <xdr:col>13</xdr:col>
      <xdr:colOff>2476500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38B55EE-879C-8C63-4D8B-C834E0577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1971675"/>
          <a:ext cx="333375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28</xdr:row>
      <xdr:rowOff>306456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8142AE-E1F8-1CBB-C1F3-603501974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282436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29</xdr:row>
      <xdr:rowOff>16565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923CCA-C8FE-F603-E4DD-4E2CFBBF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49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65</xdr:row>
      <xdr:rowOff>28256</xdr:rowOff>
    </xdr:from>
    <xdr:to>
      <xdr:col>13</xdr:col>
      <xdr:colOff>1522971</xdr:colOff>
      <xdr:row>65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1190625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1A50CB3-F2FA-4D77-84F3-E57AFCED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0"/>
          <a:ext cx="12668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73" t="s">
        <v>0</v>
      </c>
      <c r="C1" s="174"/>
      <c r="D1" s="175"/>
      <c r="E1" s="176"/>
      <c r="F1" s="177"/>
      <c r="G1" s="177"/>
      <c r="H1" s="177"/>
      <c r="I1" s="177"/>
      <c r="J1" s="177"/>
      <c r="K1" s="178"/>
      <c r="L1" s="19"/>
      <c r="M1" s="19"/>
      <c r="N1" s="19"/>
    </row>
    <row r="2" spans="2:15" ht="30" customHeight="1">
      <c r="B2" s="186" t="s">
        <v>293</v>
      </c>
      <c r="C2" s="187"/>
      <c r="D2" s="18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79" t="s">
        <v>294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1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82" t="s">
        <v>63</v>
      </c>
      <c r="C5" s="183"/>
      <c r="D5" s="184">
        <f>'Bullient '!M85+OTC!H11</f>
        <v>829873669</v>
      </c>
      <c r="E5" s="185"/>
      <c r="F5" s="23"/>
      <c r="G5" s="182" t="s">
        <v>64</v>
      </c>
      <c r="H5" s="183"/>
      <c r="I5" s="184">
        <f>'Bullient '!N85+OTC!I11</f>
        <v>1410248968.6800001</v>
      </c>
      <c r="J5" s="185"/>
      <c r="K5" s="24"/>
      <c r="L5" s="182" t="s">
        <v>8</v>
      </c>
      <c r="M5" s="183"/>
      <c r="N5" s="25">
        <f>'Bullient '!L85+OTC!G11</f>
        <v>1353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67"/>
      <c r="L6" s="168"/>
      <c r="M6" s="169"/>
      <c r="N6" s="28"/>
    </row>
    <row r="7" spans="2:15" ht="24.95" customHeight="1">
      <c r="B7" s="170" t="s">
        <v>1</v>
      </c>
      <c r="C7" s="171"/>
      <c r="D7" s="172"/>
      <c r="E7" s="29">
        <v>976.09</v>
      </c>
      <c r="F7" s="30"/>
      <c r="G7" s="170" t="s">
        <v>5</v>
      </c>
      <c r="H7" s="171"/>
      <c r="I7" s="172"/>
      <c r="J7" s="29">
        <v>1258.3800000000001</v>
      </c>
      <c r="K7" s="166"/>
      <c r="L7" s="161"/>
      <c r="M7" s="162"/>
      <c r="N7" s="18"/>
    </row>
    <row r="8" spans="2:15" ht="24.95" customHeight="1">
      <c r="B8" s="170" t="s">
        <v>2</v>
      </c>
      <c r="C8" s="171"/>
      <c r="D8" s="172"/>
      <c r="E8" s="29">
        <v>971.69</v>
      </c>
      <c r="F8" s="31"/>
      <c r="G8" s="170" t="s">
        <v>6</v>
      </c>
      <c r="H8" s="171"/>
      <c r="I8" s="172"/>
      <c r="J8" s="29">
        <v>1242.5</v>
      </c>
      <c r="K8" s="166"/>
      <c r="L8" s="161"/>
      <c r="M8" s="162"/>
      <c r="N8" s="18"/>
    </row>
    <row r="9" spans="2:15" ht="24.95" customHeight="1">
      <c r="B9" s="163" t="s">
        <v>3</v>
      </c>
      <c r="C9" s="164"/>
      <c r="D9" s="165"/>
      <c r="E9" s="115">
        <f>((E7/E8)-1)*100</f>
        <v>0.45281931480203319</v>
      </c>
      <c r="F9" s="31"/>
      <c r="G9" s="163" t="s">
        <v>3</v>
      </c>
      <c r="H9" s="164"/>
      <c r="I9" s="165"/>
      <c r="J9" s="115">
        <f>((J7/J8)-1)*100</f>
        <v>1.2780684104627849</v>
      </c>
      <c r="K9" s="166"/>
      <c r="L9" s="161"/>
      <c r="M9" s="162"/>
      <c r="N9" s="18"/>
    </row>
    <row r="10" spans="2:15" ht="24.95" customHeight="1">
      <c r="B10" s="163" t="s">
        <v>4</v>
      </c>
      <c r="C10" s="164"/>
      <c r="D10" s="165"/>
      <c r="E10" s="115">
        <f>E7-E8</f>
        <v>4.3999999999999773</v>
      </c>
      <c r="F10" s="21"/>
      <c r="G10" s="163" t="s">
        <v>4</v>
      </c>
      <c r="H10" s="164"/>
      <c r="I10" s="165"/>
      <c r="J10" s="115">
        <f>J7-J8</f>
        <v>15.880000000000109</v>
      </c>
      <c r="K10" s="166"/>
      <c r="L10" s="161"/>
      <c r="M10" s="162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0"/>
      <c r="L11" s="161"/>
      <c r="M11" s="162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39</v>
      </c>
      <c r="I12" s="39" t="s">
        <v>65</v>
      </c>
      <c r="J12" s="38">
        <v>13</v>
      </c>
      <c r="K12" s="166"/>
      <c r="L12" s="161"/>
      <c r="M12" s="162"/>
      <c r="N12" s="18"/>
      <c r="O12" s="32"/>
    </row>
    <row r="13" spans="2:15" ht="24.95" customHeight="1">
      <c r="B13" s="37" t="s">
        <v>69</v>
      </c>
      <c r="C13" s="38">
        <v>47</v>
      </c>
      <c r="D13" s="39" t="s">
        <v>65</v>
      </c>
      <c r="E13" s="38">
        <v>1</v>
      </c>
      <c r="F13" s="30"/>
      <c r="G13" s="191" t="s">
        <v>67</v>
      </c>
      <c r="H13" s="192"/>
      <c r="I13" s="193"/>
      <c r="J13" s="38">
        <v>19</v>
      </c>
      <c r="K13" s="166"/>
      <c r="L13" s="161"/>
      <c r="M13" s="162"/>
      <c r="N13" s="18"/>
      <c r="O13" s="32"/>
    </row>
    <row r="14" spans="2:15" ht="24.95" customHeight="1">
      <c r="B14" s="163" t="s">
        <v>82</v>
      </c>
      <c r="C14" s="164" t="s">
        <v>10</v>
      </c>
      <c r="D14" s="165" t="s">
        <v>10</v>
      </c>
      <c r="E14" s="38">
        <v>6</v>
      </c>
      <c r="F14" s="21"/>
      <c r="G14" s="194" t="s">
        <v>68</v>
      </c>
      <c r="H14" s="195"/>
      <c r="I14" s="196"/>
      <c r="J14" s="38">
        <v>16</v>
      </c>
      <c r="K14" s="166"/>
      <c r="L14" s="161"/>
      <c r="M14" s="162"/>
      <c r="N14" s="26"/>
      <c r="O14" s="32"/>
    </row>
    <row r="15" spans="2:15" ht="24.95" customHeight="1">
      <c r="B15" s="163" t="s">
        <v>66</v>
      </c>
      <c r="C15" s="164" t="s">
        <v>11</v>
      </c>
      <c r="D15" s="165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3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3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3"/>
      <c r="O18" s="32"/>
    </row>
    <row r="19" spans="1:15" ht="27.7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3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3"/>
      <c r="O20" s="32"/>
    </row>
    <row r="21" spans="1:15" ht="27.7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3"/>
      <c r="O21" s="32"/>
    </row>
    <row r="22" spans="1:15" ht="39.950000000000003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26"/>
      <c r="O22" s="32"/>
    </row>
    <row r="23" spans="1:15" ht="53.25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32"/>
    </row>
    <row r="24" spans="1:15" ht="33" customHeight="1">
      <c r="A24" s="189" t="s">
        <v>12</v>
      </c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</row>
  </sheetData>
  <mergeCells count="31">
    <mergeCell ref="A24:N24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8" t="s">
        <v>61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</row>
    <row r="3" spans="1:14" ht="36.75" customHeight="1">
      <c r="A3" s="199" t="s">
        <v>295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4" ht="21">
      <c r="A4" s="42"/>
      <c r="B4" s="42"/>
      <c r="C4" s="197" t="s">
        <v>13</v>
      </c>
      <c r="D4" s="197"/>
      <c r="E4" s="197"/>
      <c r="F4" s="197"/>
      <c r="G4" s="42"/>
      <c r="H4" s="197" t="s">
        <v>14</v>
      </c>
      <c r="I4" s="197"/>
      <c r="J4" s="197"/>
      <c r="K4" s="197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219</v>
      </c>
      <c r="D6" s="77">
        <v>0.9</v>
      </c>
      <c r="E6" s="91">
        <v>18.420000000000002</v>
      </c>
      <c r="F6" s="80">
        <v>5147805</v>
      </c>
      <c r="G6" s="42"/>
      <c r="H6" s="46" t="s">
        <v>248</v>
      </c>
      <c r="I6" s="77">
        <v>62</v>
      </c>
      <c r="J6" s="92">
        <v>-8.82</v>
      </c>
      <c r="K6" s="80">
        <v>77456</v>
      </c>
      <c r="L6" s="1"/>
      <c r="M6" s="1"/>
    </row>
    <row r="7" spans="1:14" s="49" customFormat="1" ht="17.100000000000001" customHeight="1">
      <c r="A7" s="42"/>
      <c r="B7" s="42"/>
      <c r="C7" s="46" t="s">
        <v>180</v>
      </c>
      <c r="D7" s="77">
        <v>5.25</v>
      </c>
      <c r="E7" s="91">
        <v>11.7</v>
      </c>
      <c r="F7" s="80">
        <v>147972</v>
      </c>
      <c r="G7" s="42"/>
      <c r="H7" s="46" t="s">
        <v>170</v>
      </c>
      <c r="I7" s="77">
        <v>4.5</v>
      </c>
      <c r="J7" s="92">
        <v>-7.22</v>
      </c>
      <c r="K7" s="80">
        <v>214014</v>
      </c>
      <c r="L7" s="1"/>
    </row>
    <row r="8" spans="1:14" s="49" customFormat="1" ht="17.100000000000001" customHeight="1">
      <c r="A8" s="42"/>
      <c r="B8" s="42"/>
      <c r="C8" s="46" t="s">
        <v>147</v>
      </c>
      <c r="D8" s="77">
        <v>1.65</v>
      </c>
      <c r="E8" s="91">
        <v>10</v>
      </c>
      <c r="F8" s="80">
        <v>246000</v>
      </c>
      <c r="G8" s="42"/>
      <c r="H8" s="46" t="s">
        <v>197</v>
      </c>
      <c r="I8" s="77">
        <v>4.24</v>
      </c>
      <c r="J8" s="92">
        <v>-6.81</v>
      </c>
      <c r="K8" s="80">
        <v>3008739</v>
      </c>
    </row>
    <row r="9" spans="1:14" s="49" customFormat="1" ht="17.100000000000001" customHeight="1">
      <c r="A9" s="42"/>
      <c r="B9" s="42"/>
      <c r="C9" s="46" t="s">
        <v>86</v>
      </c>
      <c r="D9" s="77">
        <v>1.6</v>
      </c>
      <c r="E9" s="91">
        <v>6.67</v>
      </c>
      <c r="F9" s="80">
        <v>87551</v>
      </c>
      <c r="G9" s="42"/>
      <c r="H9" s="46" t="s">
        <v>143</v>
      </c>
      <c r="I9" s="77">
        <v>0.19</v>
      </c>
      <c r="J9" s="92">
        <v>-5</v>
      </c>
      <c r="K9" s="80">
        <v>136043468</v>
      </c>
    </row>
    <row r="10" spans="1:14" s="49" customFormat="1" ht="17.100000000000001" customHeight="1">
      <c r="A10" s="42"/>
      <c r="B10" s="42"/>
      <c r="C10" s="46" t="s">
        <v>221</v>
      </c>
      <c r="D10" s="77">
        <v>0.17</v>
      </c>
      <c r="E10" s="91">
        <v>6.25</v>
      </c>
      <c r="F10" s="80">
        <v>1000000</v>
      </c>
      <c r="G10" s="42"/>
      <c r="H10" s="46" t="s">
        <v>258</v>
      </c>
      <c r="I10" s="77">
        <v>1.53</v>
      </c>
      <c r="J10" s="92">
        <v>-4.37</v>
      </c>
      <c r="K10" s="80">
        <v>996112</v>
      </c>
    </row>
    <row r="11" spans="1:14" s="49" customFormat="1" ht="33" customHeight="1">
      <c r="A11" s="42"/>
      <c r="B11" s="42"/>
      <c r="C11" s="198" t="s">
        <v>62</v>
      </c>
      <c r="D11" s="198"/>
      <c r="E11" s="198"/>
      <c r="F11" s="198"/>
      <c r="G11" s="198"/>
      <c r="H11" s="198"/>
      <c r="I11" s="198"/>
      <c r="J11" s="198"/>
      <c r="K11" s="198"/>
    </row>
    <row r="12" spans="1:14" s="49" customFormat="1" ht="33" customHeight="1">
      <c r="A12" s="42"/>
      <c r="B12" s="42"/>
      <c r="C12" s="198"/>
      <c r="D12" s="198"/>
      <c r="E12" s="198"/>
      <c r="F12" s="198"/>
      <c r="G12" s="198"/>
      <c r="H12" s="198"/>
      <c r="I12" s="198"/>
      <c r="J12" s="198"/>
      <c r="K12" s="198"/>
    </row>
    <row r="13" spans="1:14" ht="29.25" customHeight="1">
      <c r="A13" s="42"/>
      <c r="B13" s="42"/>
      <c r="C13" s="197" t="s">
        <v>18</v>
      </c>
      <c r="D13" s="197"/>
      <c r="E13" s="197"/>
      <c r="F13" s="197"/>
      <c r="G13" s="96"/>
      <c r="H13" s="197" t="s">
        <v>7</v>
      </c>
      <c r="I13" s="197"/>
      <c r="J13" s="197"/>
      <c r="K13" s="19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244</v>
      </c>
      <c r="D15" s="77">
        <v>1.81</v>
      </c>
      <c r="E15" s="78">
        <v>0.56000000000000005</v>
      </c>
      <c r="F15" s="80">
        <v>294466444</v>
      </c>
      <c r="G15" s="1"/>
      <c r="H15" s="46" t="s">
        <v>244</v>
      </c>
      <c r="I15" s="77">
        <v>1.81</v>
      </c>
      <c r="J15" s="78">
        <v>0.56000000000000005</v>
      </c>
      <c r="K15" s="80">
        <v>530087767.72000003</v>
      </c>
    </row>
    <row r="16" spans="1:14" ht="17.100000000000001" customHeight="1">
      <c r="A16" s="42"/>
      <c r="B16" s="42"/>
      <c r="C16" s="46" t="s">
        <v>143</v>
      </c>
      <c r="D16" s="77">
        <v>0.19</v>
      </c>
      <c r="E16" s="78">
        <v>-5</v>
      </c>
      <c r="F16" s="80">
        <v>136043468</v>
      </c>
      <c r="G16" s="1"/>
      <c r="H16" s="46" t="s">
        <v>120</v>
      </c>
      <c r="I16" s="77">
        <v>6.64</v>
      </c>
      <c r="J16" s="78">
        <v>3.75</v>
      </c>
      <c r="K16" s="80">
        <v>173668771.34999999</v>
      </c>
    </row>
    <row r="17" spans="1:11" ht="17.100000000000001" customHeight="1">
      <c r="A17" s="42"/>
      <c r="B17" s="42"/>
      <c r="C17" s="46" t="s">
        <v>156</v>
      </c>
      <c r="D17" s="77">
        <v>0.35</v>
      </c>
      <c r="E17" s="78">
        <v>0</v>
      </c>
      <c r="F17" s="80">
        <v>71527942</v>
      </c>
      <c r="G17" s="1"/>
      <c r="H17" s="46" t="s">
        <v>272</v>
      </c>
      <c r="I17" s="77">
        <v>16.8</v>
      </c>
      <c r="J17" s="78">
        <v>1.39</v>
      </c>
      <c r="K17" s="80">
        <v>119986702.62</v>
      </c>
    </row>
    <row r="18" spans="1:11" ht="17.100000000000001" customHeight="1">
      <c r="A18" s="42"/>
      <c r="B18" s="42"/>
      <c r="C18" s="46" t="s">
        <v>199</v>
      </c>
      <c r="D18" s="77">
        <v>1.07</v>
      </c>
      <c r="E18" s="78">
        <v>-1.83</v>
      </c>
      <c r="F18" s="80">
        <v>65397698</v>
      </c>
      <c r="G18" s="1"/>
      <c r="H18" s="46" t="s">
        <v>224</v>
      </c>
      <c r="I18" s="77">
        <v>2.65</v>
      </c>
      <c r="J18" s="78">
        <v>2.71</v>
      </c>
      <c r="K18" s="80">
        <v>101027409.11</v>
      </c>
    </row>
    <row r="19" spans="1:11" ht="16.5" customHeight="1">
      <c r="A19" s="42"/>
      <c r="B19" s="42"/>
      <c r="C19" s="46" t="s">
        <v>224</v>
      </c>
      <c r="D19" s="77">
        <v>2.65</v>
      </c>
      <c r="E19" s="78">
        <v>2.71</v>
      </c>
      <c r="F19" s="80">
        <v>38917022</v>
      </c>
      <c r="G19" s="1"/>
      <c r="H19" s="46" t="s">
        <v>266</v>
      </c>
      <c r="I19" s="77">
        <v>2.65</v>
      </c>
      <c r="J19" s="78">
        <v>0.38</v>
      </c>
      <c r="K19" s="80">
        <v>69938235.200000003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topLeftCell="A64" zoomScale="130" zoomScaleNormal="130" workbookViewId="0">
      <selection activeCell="C75" sqref="C7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1" t="s">
        <v>298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00" t="s">
        <v>29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2"/>
    </row>
    <row r="4" spans="1:14" ht="13.5" customHeight="1">
      <c r="A4" s="58"/>
      <c r="B4" s="46" t="s">
        <v>233</v>
      </c>
      <c r="C4" s="59" t="s">
        <v>232</v>
      </c>
      <c r="D4" s="100">
        <v>0.26</v>
      </c>
      <c r="E4" s="100">
        <v>0.26</v>
      </c>
      <c r="F4" s="100">
        <v>0.26</v>
      </c>
      <c r="G4" s="100">
        <v>0.26</v>
      </c>
      <c r="H4" s="100">
        <v>0.26</v>
      </c>
      <c r="I4" s="77">
        <v>0.26</v>
      </c>
      <c r="J4" s="77">
        <v>0.26</v>
      </c>
      <c r="K4" s="95">
        <v>0</v>
      </c>
      <c r="L4" s="79">
        <v>5</v>
      </c>
      <c r="M4" s="80">
        <v>1131038</v>
      </c>
      <c r="N4" s="80">
        <v>294069.88</v>
      </c>
    </row>
    <row r="5" spans="1:14" ht="13.5" customHeight="1">
      <c r="A5" s="58"/>
      <c r="B5" s="46" t="s">
        <v>266</v>
      </c>
      <c r="C5" s="59" t="s">
        <v>267</v>
      </c>
      <c r="D5" s="100">
        <v>2.65</v>
      </c>
      <c r="E5" s="100">
        <v>2.68</v>
      </c>
      <c r="F5" s="100">
        <v>2.65</v>
      </c>
      <c r="G5" s="100">
        <v>2.67</v>
      </c>
      <c r="H5" s="100">
        <v>2.64</v>
      </c>
      <c r="I5" s="77">
        <v>2.65</v>
      </c>
      <c r="J5" s="77">
        <v>2.64</v>
      </c>
      <c r="K5" s="95">
        <v>0.38</v>
      </c>
      <c r="L5" s="79">
        <v>66</v>
      </c>
      <c r="M5" s="80">
        <v>26240471</v>
      </c>
      <c r="N5" s="80">
        <v>69938235.200000003</v>
      </c>
    </row>
    <row r="6" spans="1:14" ht="13.5" customHeight="1">
      <c r="A6" s="58"/>
      <c r="B6" s="46" t="s">
        <v>113</v>
      </c>
      <c r="C6" s="59" t="s">
        <v>114</v>
      </c>
      <c r="D6" s="100">
        <v>0.69</v>
      </c>
      <c r="E6" s="100">
        <v>0.69</v>
      </c>
      <c r="F6" s="100">
        <v>0.66</v>
      </c>
      <c r="G6" s="100">
        <v>0.67</v>
      </c>
      <c r="H6" s="100">
        <v>0.68</v>
      </c>
      <c r="I6" s="77">
        <v>0.67</v>
      </c>
      <c r="J6" s="77">
        <v>0.69</v>
      </c>
      <c r="K6" s="95">
        <v>-2.9</v>
      </c>
      <c r="L6" s="79">
        <v>35</v>
      </c>
      <c r="M6" s="80">
        <v>29074985</v>
      </c>
      <c r="N6" s="80">
        <v>19603575.629999999</v>
      </c>
    </row>
    <row r="7" spans="1:14" ht="13.5" customHeight="1">
      <c r="A7" s="58"/>
      <c r="B7" s="46" t="s">
        <v>156</v>
      </c>
      <c r="C7" s="59" t="s">
        <v>157</v>
      </c>
      <c r="D7" s="100">
        <v>0.35</v>
      </c>
      <c r="E7" s="100">
        <v>0.35</v>
      </c>
      <c r="F7" s="100">
        <v>0.35</v>
      </c>
      <c r="G7" s="100">
        <v>0.35</v>
      </c>
      <c r="H7" s="100">
        <v>0.35</v>
      </c>
      <c r="I7" s="77">
        <v>0.35</v>
      </c>
      <c r="J7" s="77">
        <v>0.35</v>
      </c>
      <c r="K7" s="95">
        <v>0</v>
      </c>
      <c r="L7" s="79">
        <v>18</v>
      </c>
      <c r="M7" s="80">
        <v>71527942</v>
      </c>
      <c r="N7" s="80">
        <v>25034779.699999999</v>
      </c>
    </row>
    <row r="8" spans="1:14" ht="13.5" customHeight="1">
      <c r="A8" s="58"/>
      <c r="B8" s="46" t="s">
        <v>214</v>
      </c>
      <c r="C8" s="59" t="s">
        <v>213</v>
      </c>
      <c r="D8" s="100">
        <v>0.24</v>
      </c>
      <c r="E8" s="100">
        <v>0.24</v>
      </c>
      <c r="F8" s="100">
        <v>0.24</v>
      </c>
      <c r="G8" s="100">
        <v>0.24</v>
      </c>
      <c r="H8" s="100">
        <v>0.25</v>
      </c>
      <c r="I8" s="77">
        <v>0.24</v>
      </c>
      <c r="J8" s="77">
        <v>0.25</v>
      </c>
      <c r="K8" s="95">
        <v>-4</v>
      </c>
      <c r="L8" s="79">
        <v>2</v>
      </c>
      <c r="M8" s="80">
        <v>9357283</v>
      </c>
      <c r="N8" s="80">
        <v>2245747.92</v>
      </c>
    </row>
    <row r="9" spans="1:14" ht="13.5" customHeight="1">
      <c r="A9" s="58"/>
      <c r="B9" s="46" t="s">
        <v>199</v>
      </c>
      <c r="C9" s="59" t="s">
        <v>200</v>
      </c>
      <c r="D9" s="100">
        <v>1.0900000000000001</v>
      </c>
      <c r="E9" s="100">
        <v>1.1000000000000001</v>
      </c>
      <c r="F9" s="100">
        <v>1.06</v>
      </c>
      <c r="G9" s="100">
        <v>1.07</v>
      </c>
      <c r="H9" s="100">
        <v>1.08</v>
      </c>
      <c r="I9" s="77">
        <v>1.07</v>
      </c>
      <c r="J9" s="77">
        <v>1.0900000000000001</v>
      </c>
      <c r="K9" s="95">
        <v>-1.83</v>
      </c>
      <c r="L9" s="79">
        <v>73</v>
      </c>
      <c r="M9" s="80">
        <v>65397698</v>
      </c>
      <c r="N9" s="80">
        <v>69922729.689999998</v>
      </c>
    </row>
    <row r="10" spans="1:14" ht="13.5" customHeight="1">
      <c r="A10" s="58"/>
      <c r="B10" s="46" t="s">
        <v>235</v>
      </c>
      <c r="C10" s="59" t="s">
        <v>234</v>
      </c>
      <c r="D10" s="100">
        <v>0.13</v>
      </c>
      <c r="E10" s="100">
        <v>0.13</v>
      </c>
      <c r="F10" s="100">
        <v>0.13</v>
      </c>
      <c r="G10" s="100">
        <v>0.13</v>
      </c>
      <c r="H10" s="100">
        <v>0.13</v>
      </c>
      <c r="I10" s="77">
        <v>0.13</v>
      </c>
      <c r="J10" s="77">
        <v>0.13</v>
      </c>
      <c r="K10" s="95">
        <v>0</v>
      </c>
      <c r="L10" s="79">
        <v>4</v>
      </c>
      <c r="M10" s="80">
        <v>2850000</v>
      </c>
      <c r="N10" s="80">
        <v>370500</v>
      </c>
    </row>
    <row r="11" spans="1:14" ht="13.5" customHeight="1">
      <c r="A11" s="58"/>
      <c r="B11" s="46" t="s">
        <v>244</v>
      </c>
      <c r="C11" s="59" t="s">
        <v>245</v>
      </c>
      <c r="D11" s="100">
        <v>1.8</v>
      </c>
      <c r="E11" s="100">
        <v>1.81</v>
      </c>
      <c r="F11" s="100">
        <v>1.78</v>
      </c>
      <c r="G11" s="100">
        <v>1.8</v>
      </c>
      <c r="H11" s="100">
        <v>1.78</v>
      </c>
      <c r="I11" s="77">
        <v>1.81</v>
      </c>
      <c r="J11" s="77">
        <v>1.8</v>
      </c>
      <c r="K11" s="95">
        <v>0.56000000000000005</v>
      </c>
      <c r="L11" s="79">
        <v>158</v>
      </c>
      <c r="M11" s="80">
        <v>294466444</v>
      </c>
      <c r="N11" s="80">
        <v>530087767.72000003</v>
      </c>
    </row>
    <row r="12" spans="1:14" ht="13.5" customHeight="1">
      <c r="A12" s="58"/>
      <c r="B12" s="46" t="s">
        <v>264</v>
      </c>
      <c r="C12" s="59" t="s">
        <v>265</v>
      </c>
      <c r="D12" s="100">
        <v>4.03</v>
      </c>
      <c r="E12" s="100">
        <v>4.03</v>
      </c>
      <c r="F12" s="100">
        <v>4.01</v>
      </c>
      <c r="G12" s="100">
        <v>4.0199999999999996</v>
      </c>
      <c r="H12" s="100">
        <v>4.01</v>
      </c>
      <c r="I12" s="77">
        <v>4.0199999999999996</v>
      </c>
      <c r="J12" s="77">
        <v>4.03</v>
      </c>
      <c r="K12" s="95">
        <v>-0.25</v>
      </c>
      <c r="L12" s="79">
        <v>64</v>
      </c>
      <c r="M12" s="80">
        <v>13067136</v>
      </c>
      <c r="N12" s="80">
        <v>52467701.789999999</v>
      </c>
    </row>
    <row r="13" spans="1:14" ht="13.5" customHeight="1">
      <c r="A13" s="58"/>
      <c r="B13" s="46" t="s">
        <v>143</v>
      </c>
      <c r="C13" s="59" t="s">
        <v>144</v>
      </c>
      <c r="D13" s="100">
        <v>0.2</v>
      </c>
      <c r="E13" s="100">
        <v>0.2</v>
      </c>
      <c r="F13" s="100">
        <v>0.19</v>
      </c>
      <c r="G13" s="100">
        <v>0.19</v>
      </c>
      <c r="H13" s="100">
        <v>0.19</v>
      </c>
      <c r="I13" s="77">
        <v>0.19</v>
      </c>
      <c r="J13" s="77">
        <v>0.2</v>
      </c>
      <c r="K13" s="95">
        <v>-5</v>
      </c>
      <c r="L13" s="79">
        <v>15</v>
      </c>
      <c r="M13" s="80">
        <v>136043468</v>
      </c>
      <c r="N13" s="80">
        <v>25848568.120000001</v>
      </c>
    </row>
    <row r="14" spans="1:14" ht="13.5" customHeight="1">
      <c r="A14" s="58"/>
      <c r="B14" s="46" t="s">
        <v>219</v>
      </c>
      <c r="C14" s="59" t="s">
        <v>220</v>
      </c>
      <c r="D14" s="100">
        <v>0.75</v>
      </c>
      <c r="E14" s="100">
        <v>0.94</v>
      </c>
      <c r="F14" s="100">
        <v>0.75</v>
      </c>
      <c r="G14" s="100">
        <v>0.84</v>
      </c>
      <c r="H14" s="100">
        <v>0.77</v>
      </c>
      <c r="I14" s="77">
        <v>0.9</v>
      </c>
      <c r="J14" s="77">
        <v>0.76</v>
      </c>
      <c r="K14" s="95">
        <v>18.420000000000002</v>
      </c>
      <c r="L14" s="79">
        <v>15</v>
      </c>
      <c r="M14" s="80">
        <v>5147805</v>
      </c>
      <c r="N14" s="80">
        <v>4345034.5</v>
      </c>
    </row>
    <row r="15" spans="1:14" ht="13.5" customHeight="1">
      <c r="A15" s="58"/>
      <c r="B15" s="46" t="s">
        <v>189</v>
      </c>
      <c r="C15" s="59" t="s">
        <v>190</v>
      </c>
      <c r="D15" s="100">
        <v>0.05</v>
      </c>
      <c r="E15" s="100">
        <v>0.05</v>
      </c>
      <c r="F15" s="100">
        <v>0.05</v>
      </c>
      <c r="G15" s="100">
        <v>0.05</v>
      </c>
      <c r="H15" s="100">
        <v>0.05</v>
      </c>
      <c r="I15" s="77">
        <v>0.05</v>
      </c>
      <c r="J15" s="77">
        <v>0.05</v>
      </c>
      <c r="K15" s="95">
        <v>0</v>
      </c>
      <c r="L15" s="79">
        <v>29</v>
      </c>
      <c r="M15" s="80">
        <v>33474710</v>
      </c>
      <c r="N15" s="80">
        <v>1673735.5</v>
      </c>
    </row>
    <row r="16" spans="1:14" ht="13.5" customHeight="1">
      <c r="A16" s="58"/>
      <c r="B16" s="46" t="s">
        <v>221</v>
      </c>
      <c r="C16" s="59" t="s">
        <v>149</v>
      </c>
      <c r="D16" s="100">
        <v>0.17</v>
      </c>
      <c r="E16" s="100">
        <v>0.17</v>
      </c>
      <c r="F16" s="100">
        <v>0.17</v>
      </c>
      <c r="G16" s="100">
        <v>0.17</v>
      </c>
      <c r="H16" s="100">
        <v>0.16</v>
      </c>
      <c r="I16" s="77">
        <v>0.17</v>
      </c>
      <c r="J16" s="77">
        <v>0.16</v>
      </c>
      <c r="K16" s="95">
        <v>6.25</v>
      </c>
      <c r="L16" s="79">
        <v>1</v>
      </c>
      <c r="M16" s="80">
        <v>1000000</v>
      </c>
      <c r="N16" s="80">
        <v>170000</v>
      </c>
    </row>
    <row r="17" spans="1:14" ht="13.5" customHeight="1">
      <c r="A17" s="58"/>
      <c r="B17" s="203" t="s">
        <v>89</v>
      </c>
      <c r="C17" s="204"/>
      <c r="D17" s="205"/>
      <c r="E17" s="206"/>
      <c r="F17" s="206"/>
      <c r="G17" s="206"/>
      <c r="H17" s="206"/>
      <c r="I17" s="206"/>
      <c r="J17" s="206"/>
      <c r="K17" s="207"/>
      <c r="L17" s="60">
        <f>SUM(L4:L16)</f>
        <v>485</v>
      </c>
      <c r="M17" s="60">
        <f>SUM(M4:M16)</f>
        <v>688778980</v>
      </c>
      <c r="N17" s="61">
        <f>SUM(N4:N16)</f>
        <v>802002445.64999998</v>
      </c>
    </row>
    <row r="18" spans="1:14" ht="13.5" customHeight="1">
      <c r="A18" s="58"/>
      <c r="B18" s="200" t="s">
        <v>30</v>
      </c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2"/>
    </row>
    <row r="19" spans="1:14" ht="13.5" customHeight="1">
      <c r="A19" s="58"/>
      <c r="B19" s="46" t="s">
        <v>272</v>
      </c>
      <c r="C19" s="59" t="s">
        <v>273</v>
      </c>
      <c r="D19" s="63">
        <v>16.57</v>
      </c>
      <c r="E19" s="77">
        <v>16.899999999999999</v>
      </c>
      <c r="F19" s="77">
        <v>16.54</v>
      </c>
      <c r="G19" s="77">
        <v>16.72</v>
      </c>
      <c r="H19" s="77">
        <v>16.48</v>
      </c>
      <c r="I19" s="77">
        <v>16.8</v>
      </c>
      <c r="J19" s="77">
        <v>16.57</v>
      </c>
      <c r="K19" s="78">
        <v>1.39</v>
      </c>
      <c r="L19" s="79">
        <v>148</v>
      </c>
      <c r="M19" s="80">
        <v>7176006</v>
      </c>
      <c r="N19" s="80">
        <v>119986702.62</v>
      </c>
    </row>
    <row r="20" spans="1:14" ht="13.5" customHeight="1">
      <c r="A20" s="58"/>
      <c r="B20" s="46" t="s">
        <v>197</v>
      </c>
      <c r="C20" s="59" t="s">
        <v>198</v>
      </c>
      <c r="D20" s="63">
        <v>4.7</v>
      </c>
      <c r="E20" s="77">
        <v>4.7</v>
      </c>
      <c r="F20" s="77">
        <v>4.1500000000000004</v>
      </c>
      <c r="G20" s="77">
        <v>4.53</v>
      </c>
      <c r="H20" s="77">
        <v>4.59</v>
      </c>
      <c r="I20" s="77">
        <v>4.24</v>
      </c>
      <c r="J20" s="77">
        <v>4.55</v>
      </c>
      <c r="K20" s="78">
        <v>-6.81</v>
      </c>
      <c r="L20" s="79">
        <v>18</v>
      </c>
      <c r="M20" s="80">
        <v>3008739</v>
      </c>
      <c r="N20" s="80">
        <v>13620388.85</v>
      </c>
    </row>
    <row r="21" spans="1:14" ht="13.5" customHeight="1">
      <c r="A21" s="58"/>
      <c r="B21" s="203" t="s">
        <v>115</v>
      </c>
      <c r="C21" s="204"/>
      <c r="D21" s="205"/>
      <c r="E21" s="206"/>
      <c r="F21" s="206"/>
      <c r="G21" s="206"/>
      <c r="H21" s="206"/>
      <c r="I21" s="206"/>
      <c r="J21" s="206"/>
      <c r="K21" s="207"/>
      <c r="L21" s="62">
        <f>SUM(L19:L20)</f>
        <v>166</v>
      </c>
      <c r="M21" s="60">
        <f>SUM(M19:M20)</f>
        <v>10184745</v>
      </c>
      <c r="N21" s="48">
        <f>SUM(N19:N20)</f>
        <v>133607091.47</v>
      </c>
    </row>
    <row r="22" spans="1:14" ht="13.5" customHeight="1">
      <c r="A22" s="58"/>
      <c r="B22" s="200" t="s">
        <v>94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2"/>
    </row>
    <row r="23" spans="1:14" ht="13.5" customHeight="1">
      <c r="A23" s="58"/>
      <c r="B23" s="46" t="s">
        <v>246</v>
      </c>
      <c r="C23" s="59" t="s">
        <v>247</v>
      </c>
      <c r="D23" s="100">
        <v>0.9</v>
      </c>
      <c r="E23" s="100">
        <v>0.9</v>
      </c>
      <c r="F23" s="100">
        <v>0.9</v>
      </c>
      <c r="G23" s="100">
        <v>0.9</v>
      </c>
      <c r="H23" s="100">
        <v>0.83</v>
      </c>
      <c r="I23" s="100">
        <v>0.9</v>
      </c>
      <c r="J23" s="100">
        <v>0.9</v>
      </c>
      <c r="K23" s="101">
        <v>0</v>
      </c>
      <c r="L23" s="98">
        <v>17</v>
      </c>
      <c r="M23" s="99">
        <v>2611045</v>
      </c>
      <c r="N23" s="99">
        <v>2349940.5</v>
      </c>
    </row>
    <row r="24" spans="1:14" ht="13.5" customHeight="1">
      <c r="A24" s="58"/>
      <c r="B24" s="203" t="s">
        <v>305</v>
      </c>
      <c r="C24" s="204"/>
      <c r="D24" s="205"/>
      <c r="E24" s="206"/>
      <c r="F24" s="206"/>
      <c r="G24" s="206"/>
      <c r="H24" s="206"/>
      <c r="I24" s="206"/>
      <c r="J24" s="206"/>
      <c r="K24" s="207"/>
      <c r="L24" s="65">
        <f>L23</f>
        <v>17</v>
      </c>
      <c r="M24" s="65">
        <f t="shared" ref="M24:N24" si="0">M23</f>
        <v>2611045</v>
      </c>
      <c r="N24" s="65">
        <f t="shared" si="0"/>
        <v>2349940.5</v>
      </c>
    </row>
    <row r="25" spans="1:14" ht="13.5" customHeight="1">
      <c r="A25" s="58"/>
      <c r="B25" s="200" t="s">
        <v>83</v>
      </c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2"/>
    </row>
    <row r="26" spans="1:14" ht="13.5" customHeight="1">
      <c r="A26" s="58"/>
      <c r="B26" s="46" t="s">
        <v>193</v>
      </c>
      <c r="C26" s="59" t="s">
        <v>194</v>
      </c>
      <c r="D26" s="77">
        <v>22.4</v>
      </c>
      <c r="E26" s="77">
        <v>22.4</v>
      </c>
      <c r="F26" s="77">
        <v>22.25</v>
      </c>
      <c r="G26" s="77">
        <v>22.3</v>
      </c>
      <c r="H26" s="77">
        <v>22.43</v>
      </c>
      <c r="I26" s="77">
        <v>22.3</v>
      </c>
      <c r="J26" s="77">
        <v>22.33</v>
      </c>
      <c r="K26" s="78">
        <v>-0.13</v>
      </c>
      <c r="L26" s="79">
        <v>21</v>
      </c>
      <c r="M26" s="80">
        <v>1453526</v>
      </c>
      <c r="N26" s="80">
        <v>32420329.399999999</v>
      </c>
    </row>
    <row r="27" spans="1:14" ht="13.5" customHeight="1">
      <c r="A27" s="58"/>
      <c r="B27" s="46" t="s">
        <v>170</v>
      </c>
      <c r="C27" s="59" t="s">
        <v>171</v>
      </c>
      <c r="D27" s="77">
        <v>4.5</v>
      </c>
      <c r="E27" s="100">
        <v>4.5</v>
      </c>
      <c r="F27" s="100">
        <v>4.5</v>
      </c>
      <c r="G27" s="100">
        <v>4.5</v>
      </c>
      <c r="H27" s="100">
        <v>4.5</v>
      </c>
      <c r="I27" s="100">
        <v>4.5</v>
      </c>
      <c r="J27" s="100">
        <v>4.8499999999999996</v>
      </c>
      <c r="K27" s="101">
        <v>-7.22</v>
      </c>
      <c r="L27" s="98">
        <v>5</v>
      </c>
      <c r="M27" s="99">
        <v>214014</v>
      </c>
      <c r="N27" s="99">
        <v>963063</v>
      </c>
    </row>
    <row r="28" spans="1:14" ht="13.5" customHeight="1">
      <c r="A28" s="58"/>
      <c r="B28" s="46" t="s">
        <v>135</v>
      </c>
      <c r="C28" s="59" t="s">
        <v>136</v>
      </c>
      <c r="D28" s="77">
        <v>3.54</v>
      </c>
      <c r="E28" s="77">
        <v>3.7</v>
      </c>
      <c r="F28" s="77">
        <v>3.54</v>
      </c>
      <c r="G28" s="77">
        <v>3.65</v>
      </c>
      <c r="H28" s="77">
        <v>3.53</v>
      </c>
      <c r="I28" s="77">
        <v>3.63</v>
      </c>
      <c r="J28" s="77">
        <v>3.54</v>
      </c>
      <c r="K28" s="78">
        <v>2.54</v>
      </c>
      <c r="L28" s="79">
        <v>34</v>
      </c>
      <c r="M28" s="80">
        <v>10634739</v>
      </c>
      <c r="N28" s="80">
        <v>38850706.299999997</v>
      </c>
    </row>
    <row r="29" spans="1:14" ht="13.5" customHeight="1">
      <c r="A29" s="58"/>
      <c r="B29" s="46" t="s">
        <v>158</v>
      </c>
      <c r="C29" s="59" t="s">
        <v>159</v>
      </c>
      <c r="D29" s="77">
        <v>0.55000000000000004</v>
      </c>
      <c r="E29" s="100">
        <v>0.55000000000000004</v>
      </c>
      <c r="F29" s="100">
        <v>0.55000000000000004</v>
      </c>
      <c r="G29" s="100">
        <v>0.55000000000000004</v>
      </c>
      <c r="H29" s="100">
        <v>0.55000000000000004</v>
      </c>
      <c r="I29" s="100">
        <v>0.55000000000000004</v>
      </c>
      <c r="J29" s="100">
        <v>0.55000000000000004</v>
      </c>
      <c r="K29" s="101">
        <v>0</v>
      </c>
      <c r="L29" s="98">
        <v>12</v>
      </c>
      <c r="M29" s="99">
        <v>1870906</v>
      </c>
      <c r="N29" s="99">
        <v>1028998.3</v>
      </c>
    </row>
    <row r="30" spans="1:14" ht="13.5" customHeight="1">
      <c r="A30" s="58"/>
      <c r="B30" s="203" t="s">
        <v>90</v>
      </c>
      <c r="C30" s="204"/>
      <c r="D30" s="205"/>
      <c r="E30" s="206"/>
      <c r="F30" s="206"/>
      <c r="G30" s="206"/>
      <c r="H30" s="206"/>
      <c r="I30" s="206"/>
      <c r="J30" s="206"/>
      <c r="K30" s="207"/>
      <c r="L30" s="65">
        <f>SUM(L26:L29)</f>
        <v>72</v>
      </c>
      <c r="M30" s="65">
        <f>SUM(M26:M29)</f>
        <v>14173185</v>
      </c>
      <c r="N30" s="65">
        <f>SUM(N26:N29)</f>
        <v>73263096.999999985</v>
      </c>
    </row>
    <row r="31" spans="1:14" ht="13.5" customHeight="1">
      <c r="A31" s="58"/>
      <c r="B31" s="200" t="s">
        <v>84</v>
      </c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2"/>
    </row>
    <row r="32" spans="1:14" ht="13.5" customHeight="1">
      <c r="A32" s="58"/>
      <c r="B32" s="46" t="s">
        <v>120</v>
      </c>
      <c r="C32" s="59" t="s">
        <v>121</v>
      </c>
      <c r="D32" s="77">
        <v>6.42</v>
      </c>
      <c r="E32" s="77">
        <v>6.75</v>
      </c>
      <c r="F32" s="77">
        <v>6.42</v>
      </c>
      <c r="G32" s="77">
        <v>6.64</v>
      </c>
      <c r="H32" s="77">
        <v>6.36</v>
      </c>
      <c r="I32" s="77">
        <v>6.64</v>
      </c>
      <c r="J32" s="77">
        <v>6.4</v>
      </c>
      <c r="K32" s="78">
        <v>3.75</v>
      </c>
      <c r="L32" s="79">
        <v>179</v>
      </c>
      <c r="M32" s="80">
        <v>26149144</v>
      </c>
      <c r="N32" s="80">
        <v>173668771.34999999</v>
      </c>
    </row>
    <row r="33" spans="1:14" ht="13.5" customHeight="1">
      <c r="A33" s="58"/>
      <c r="B33" s="46" t="s">
        <v>97</v>
      </c>
      <c r="C33" s="59" t="s">
        <v>98</v>
      </c>
      <c r="D33" s="77">
        <v>5.6</v>
      </c>
      <c r="E33" s="77">
        <v>5.6</v>
      </c>
      <c r="F33" s="77">
        <v>5.6</v>
      </c>
      <c r="G33" s="100">
        <v>5.6</v>
      </c>
      <c r="H33" s="77">
        <v>5.67</v>
      </c>
      <c r="I33" s="100">
        <v>5.6</v>
      </c>
      <c r="J33" s="100">
        <v>5.6</v>
      </c>
      <c r="K33" s="101">
        <v>0</v>
      </c>
      <c r="L33" s="98">
        <v>1</v>
      </c>
      <c r="M33" s="99">
        <v>536</v>
      </c>
      <c r="N33" s="99">
        <v>3001.6</v>
      </c>
    </row>
    <row r="34" spans="1:14" ht="13.5" customHeight="1">
      <c r="A34" s="58"/>
      <c r="B34" s="46" t="s">
        <v>270</v>
      </c>
      <c r="C34" s="59" t="s">
        <v>271</v>
      </c>
      <c r="D34" s="77">
        <v>21</v>
      </c>
      <c r="E34" s="77">
        <v>21</v>
      </c>
      <c r="F34" s="77">
        <v>20</v>
      </c>
      <c r="G34" s="100">
        <v>20.59</v>
      </c>
      <c r="H34" s="77">
        <v>19.989999999999998</v>
      </c>
      <c r="I34" s="100">
        <v>20.75</v>
      </c>
      <c r="J34" s="100">
        <v>19.989999999999998</v>
      </c>
      <c r="K34" s="101">
        <v>3.8</v>
      </c>
      <c r="L34" s="98">
        <v>4</v>
      </c>
      <c r="M34" s="99">
        <v>16000</v>
      </c>
      <c r="N34" s="99">
        <v>329500</v>
      </c>
    </row>
    <row r="35" spans="1:14" ht="13.5" customHeight="1">
      <c r="A35" s="58"/>
      <c r="B35" s="46" t="s">
        <v>162</v>
      </c>
      <c r="C35" s="59" t="s">
        <v>163</v>
      </c>
      <c r="D35" s="77">
        <v>1.2</v>
      </c>
      <c r="E35" s="77">
        <v>1.2</v>
      </c>
      <c r="F35" s="77">
        <v>1.2</v>
      </c>
      <c r="G35" s="77">
        <v>1.2</v>
      </c>
      <c r="H35" s="77">
        <v>1.2</v>
      </c>
      <c r="I35" s="77">
        <v>1.2</v>
      </c>
      <c r="J35" s="77">
        <v>1.2</v>
      </c>
      <c r="K35" s="78">
        <v>0</v>
      </c>
      <c r="L35" s="79">
        <v>1</v>
      </c>
      <c r="M35" s="80">
        <v>833</v>
      </c>
      <c r="N35" s="80">
        <v>999.6</v>
      </c>
    </row>
    <row r="36" spans="1:14" ht="13.5" customHeight="1">
      <c r="A36" s="58"/>
      <c r="B36" s="46" t="s">
        <v>168</v>
      </c>
      <c r="C36" s="59" t="s">
        <v>169</v>
      </c>
      <c r="D36" s="77">
        <v>2.8</v>
      </c>
      <c r="E36" s="77">
        <v>2.8</v>
      </c>
      <c r="F36" s="77">
        <v>2.75</v>
      </c>
      <c r="G36" s="77">
        <v>2.75</v>
      </c>
      <c r="H36" s="77">
        <v>2.68</v>
      </c>
      <c r="I36" s="77">
        <v>2.79</v>
      </c>
      <c r="J36" s="77">
        <v>2.74</v>
      </c>
      <c r="K36" s="78">
        <v>1.82</v>
      </c>
      <c r="L36" s="79">
        <v>4</v>
      </c>
      <c r="M36" s="80">
        <v>77774</v>
      </c>
      <c r="N36" s="80">
        <v>214192.2</v>
      </c>
    </row>
    <row r="37" spans="1:14" ht="13.5" customHeight="1">
      <c r="A37" s="58"/>
      <c r="B37" s="46" t="s">
        <v>224</v>
      </c>
      <c r="C37" s="59" t="s">
        <v>225</v>
      </c>
      <c r="D37" s="77">
        <v>2.58</v>
      </c>
      <c r="E37" s="77">
        <v>2.65</v>
      </c>
      <c r="F37" s="77">
        <v>2.58</v>
      </c>
      <c r="G37" s="77">
        <v>2.6</v>
      </c>
      <c r="H37" s="77">
        <v>2.5499999999999998</v>
      </c>
      <c r="I37" s="77">
        <v>2.65</v>
      </c>
      <c r="J37" s="77">
        <v>2.58</v>
      </c>
      <c r="K37" s="78">
        <v>2.71</v>
      </c>
      <c r="L37" s="79">
        <v>149</v>
      </c>
      <c r="M37" s="80">
        <v>38917022</v>
      </c>
      <c r="N37" s="80">
        <v>101027409.11</v>
      </c>
    </row>
    <row r="38" spans="1:14" ht="13.5" customHeight="1">
      <c r="A38" s="58"/>
      <c r="B38" s="46" t="s">
        <v>111</v>
      </c>
      <c r="C38" s="59" t="s">
        <v>112</v>
      </c>
      <c r="D38" s="77">
        <v>2</v>
      </c>
      <c r="E38" s="77">
        <v>2</v>
      </c>
      <c r="F38" s="77">
        <v>2</v>
      </c>
      <c r="G38" s="77">
        <v>2</v>
      </c>
      <c r="H38" s="77">
        <v>1.9</v>
      </c>
      <c r="I38" s="77">
        <v>2</v>
      </c>
      <c r="J38" s="77">
        <v>1.9</v>
      </c>
      <c r="K38" s="78">
        <v>5.26</v>
      </c>
      <c r="L38" s="79">
        <v>1</v>
      </c>
      <c r="M38" s="80">
        <v>100000</v>
      </c>
      <c r="N38" s="80">
        <v>200000</v>
      </c>
    </row>
    <row r="39" spans="1:14" ht="13.5" customHeight="1">
      <c r="A39" s="58"/>
      <c r="B39" s="46" t="s">
        <v>150</v>
      </c>
      <c r="C39" s="59" t="s">
        <v>125</v>
      </c>
      <c r="D39" s="77">
        <v>2.35</v>
      </c>
      <c r="E39" s="77">
        <v>2.35</v>
      </c>
      <c r="F39" s="77">
        <v>2.35</v>
      </c>
      <c r="G39" s="77">
        <v>2.35</v>
      </c>
      <c r="H39" s="77">
        <v>2.35</v>
      </c>
      <c r="I39" s="77">
        <v>2.35</v>
      </c>
      <c r="J39" s="77">
        <v>2.35</v>
      </c>
      <c r="K39" s="78">
        <v>0</v>
      </c>
      <c r="L39" s="79">
        <v>3</v>
      </c>
      <c r="M39" s="80">
        <v>10378</v>
      </c>
      <c r="N39" s="80">
        <v>24388.3</v>
      </c>
    </row>
    <row r="40" spans="1:14" ht="13.5" customHeight="1">
      <c r="A40" s="58"/>
      <c r="B40" s="203" t="s">
        <v>91</v>
      </c>
      <c r="C40" s="204"/>
      <c r="D40" s="205"/>
      <c r="E40" s="206"/>
      <c r="F40" s="206"/>
      <c r="G40" s="206"/>
      <c r="H40" s="206"/>
      <c r="I40" s="206"/>
      <c r="J40" s="206"/>
      <c r="K40" s="207"/>
      <c r="L40" s="65">
        <f>SUM(L32:L39)</f>
        <v>342</v>
      </c>
      <c r="M40" s="65">
        <f>SUM(M32:M39)</f>
        <v>65271687</v>
      </c>
      <c r="N40" s="65">
        <f>SUM(N32:N39)</f>
        <v>275468262.15999997</v>
      </c>
    </row>
    <row r="41" spans="1:14" ht="13.5" customHeight="1">
      <c r="A41" s="58"/>
      <c r="B41" s="200" t="s">
        <v>31</v>
      </c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2"/>
    </row>
    <row r="42" spans="1:14" ht="13.5" customHeight="1">
      <c r="A42" s="58"/>
      <c r="B42" s="46" t="s">
        <v>137</v>
      </c>
      <c r="C42" s="59" t="s">
        <v>138</v>
      </c>
      <c r="D42" s="100">
        <v>12.75</v>
      </c>
      <c r="E42" s="100">
        <v>13</v>
      </c>
      <c r="F42" s="100">
        <v>11.6</v>
      </c>
      <c r="G42" s="100">
        <v>12.25</v>
      </c>
      <c r="H42" s="100">
        <v>12.06</v>
      </c>
      <c r="I42" s="100">
        <v>12.31</v>
      </c>
      <c r="J42" s="100">
        <v>12.49</v>
      </c>
      <c r="K42" s="101">
        <v>-1.44</v>
      </c>
      <c r="L42" s="98">
        <v>16</v>
      </c>
      <c r="M42" s="99">
        <v>362764</v>
      </c>
      <c r="N42" s="99">
        <v>4442552</v>
      </c>
    </row>
    <row r="43" spans="1:14" ht="13.5" customHeight="1">
      <c r="A43" s="58"/>
      <c r="B43" s="46" t="s">
        <v>301</v>
      </c>
      <c r="C43" s="59" t="s">
        <v>302</v>
      </c>
      <c r="D43" s="100">
        <v>9</v>
      </c>
      <c r="E43" s="100">
        <v>9.2799999999999994</v>
      </c>
      <c r="F43" s="100">
        <v>9</v>
      </c>
      <c r="G43" s="100">
        <v>9.14</v>
      </c>
      <c r="H43" s="100">
        <v>8.9600000000000009</v>
      </c>
      <c r="I43" s="100">
        <v>9.18</v>
      </c>
      <c r="J43" s="100">
        <v>8.9499999999999993</v>
      </c>
      <c r="K43" s="101">
        <v>2.57</v>
      </c>
      <c r="L43" s="98">
        <v>44</v>
      </c>
      <c r="M43" s="99">
        <v>2031639</v>
      </c>
      <c r="N43" s="99">
        <v>18569390.73</v>
      </c>
    </row>
    <row r="44" spans="1:14" ht="13.5" customHeight="1">
      <c r="A44" s="58"/>
      <c r="B44" s="46" t="s">
        <v>248</v>
      </c>
      <c r="C44" s="59" t="s">
        <v>249</v>
      </c>
      <c r="D44" s="100">
        <v>68</v>
      </c>
      <c r="E44" s="100">
        <v>68</v>
      </c>
      <c r="F44" s="100">
        <v>62</v>
      </c>
      <c r="G44" s="100">
        <v>64.06</v>
      </c>
      <c r="H44" s="100">
        <v>68.5</v>
      </c>
      <c r="I44" s="100">
        <v>62</v>
      </c>
      <c r="J44" s="100">
        <v>68</v>
      </c>
      <c r="K44" s="101">
        <v>-8.82</v>
      </c>
      <c r="L44" s="98">
        <v>9</v>
      </c>
      <c r="M44" s="99">
        <v>77456</v>
      </c>
      <c r="N44" s="99">
        <v>4962070</v>
      </c>
    </row>
    <row r="45" spans="1:14" ht="13.5" customHeight="1">
      <c r="A45" s="58"/>
      <c r="B45" s="46" t="s">
        <v>291</v>
      </c>
      <c r="C45" s="59" t="s">
        <v>290</v>
      </c>
      <c r="D45" s="100">
        <v>8.6</v>
      </c>
      <c r="E45" s="100">
        <v>8.6</v>
      </c>
      <c r="F45" s="100">
        <v>8.6</v>
      </c>
      <c r="G45" s="100">
        <v>8.6</v>
      </c>
      <c r="H45" s="100">
        <v>9</v>
      </c>
      <c r="I45" s="100">
        <v>8.6</v>
      </c>
      <c r="J45" s="100">
        <v>9</v>
      </c>
      <c r="K45" s="101">
        <v>-4.4400000000000004</v>
      </c>
      <c r="L45" s="98">
        <v>3</v>
      </c>
      <c r="M45" s="99">
        <v>135462</v>
      </c>
      <c r="N45" s="99">
        <v>1164973.2</v>
      </c>
    </row>
    <row r="46" spans="1:14" ht="13.5" customHeight="1">
      <c r="A46" s="58"/>
      <c r="B46" s="203" t="s">
        <v>92</v>
      </c>
      <c r="C46" s="204"/>
      <c r="D46" s="205"/>
      <c r="E46" s="206"/>
      <c r="F46" s="206"/>
      <c r="G46" s="206"/>
      <c r="H46" s="206"/>
      <c r="I46" s="206"/>
      <c r="J46" s="206"/>
      <c r="K46" s="207"/>
      <c r="L46" s="64">
        <f>SUM(L42:L45)</f>
        <v>72</v>
      </c>
      <c r="M46" s="61">
        <f>SUM(M42:M45)</f>
        <v>2607321</v>
      </c>
      <c r="N46" s="61">
        <f>SUM(N42:N45)</f>
        <v>29138985.93</v>
      </c>
    </row>
    <row r="47" spans="1:14" ht="13.5" customHeight="1">
      <c r="A47" s="58"/>
      <c r="B47" s="200" t="s">
        <v>85</v>
      </c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2"/>
    </row>
    <row r="48" spans="1:14" ht="13.5" customHeight="1">
      <c r="A48" s="58"/>
      <c r="B48" s="46" t="s">
        <v>274</v>
      </c>
      <c r="C48" s="59" t="s">
        <v>275</v>
      </c>
      <c r="D48" s="100">
        <v>9.3000000000000007</v>
      </c>
      <c r="E48" s="100">
        <v>9.3000000000000007</v>
      </c>
      <c r="F48" s="100">
        <v>9</v>
      </c>
      <c r="G48" s="100">
        <v>9.01</v>
      </c>
      <c r="H48" s="100">
        <v>9.58</v>
      </c>
      <c r="I48" s="100">
        <v>9</v>
      </c>
      <c r="J48" s="100">
        <v>9.3000000000000007</v>
      </c>
      <c r="K48" s="101">
        <v>-3.23</v>
      </c>
      <c r="L48" s="98">
        <v>8</v>
      </c>
      <c r="M48" s="99">
        <v>146152</v>
      </c>
      <c r="N48" s="99">
        <v>1317509.1000000001</v>
      </c>
    </row>
    <row r="49" spans="1:14" ht="13.5" customHeight="1">
      <c r="A49" s="58"/>
      <c r="B49" s="46" t="s">
        <v>180</v>
      </c>
      <c r="C49" s="59" t="s">
        <v>181</v>
      </c>
      <c r="D49" s="100">
        <v>4.7</v>
      </c>
      <c r="E49" s="100">
        <v>5.25</v>
      </c>
      <c r="F49" s="100">
        <v>4.7</v>
      </c>
      <c r="G49" s="100">
        <v>5.05</v>
      </c>
      <c r="H49" s="100">
        <v>4.7</v>
      </c>
      <c r="I49" s="100">
        <v>5.25</v>
      </c>
      <c r="J49" s="100">
        <v>4.7</v>
      </c>
      <c r="K49" s="101">
        <v>11.7</v>
      </c>
      <c r="L49" s="98">
        <v>5</v>
      </c>
      <c r="M49" s="99">
        <v>147972</v>
      </c>
      <c r="N49" s="99">
        <v>746746.4</v>
      </c>
    </row>
    <row r="50" spans="1:14" ht="13.5" customHeight="1">
      <c r="A50" s="58"/>
      <c r="B50" s="203" t="s">
        <v>184</v>
      </c>
      <c r="C50" s="204"/>
      <c r="D50" s="205"/>
      <c r="E50" s="206"/>
      <c r="F50" s="206"/>
      <c r="G50" s="206"/>
      <c r="H50" s="206"/>
      <c r="I50" s="206"/>
      <c r="J50" s="206"/>
      <c r="K50" s="207"/>
      <c r="L50" s="64">
        <f>SUM(L48:L49)</f>
        <v>13</v>
      </c>
      <c r="M50" s="61">
        <f>SUM(M48:M49)</f>
        <v>294124</v>
      </c>
      <c r="N50" s="61">
        <f>SUM(N48:N49)</f>
        <v>2064255.5</v>
      </c>
    </row>
    <row r="51" spans="1:14" s="52" customFormat="1" ht="13.5" customHeight="1">
      <c r="B51" s="66" t="s">
        <v>32</v>
      </c>
      <c r="C51" s="208"/>
      <c r="D51" s="216"/>
      <c r="E51" s="216"/>
      <c r="F51" s="216"/>
      <c r="G51" s="216"/>
      <c r="H51" s="216"/>
      <c r="I51" s="216"/>
      <c r="J51" s="216"/>
      <c r="K51" s="210"/>
      <c r="L51" s="67">
        <f>L50+L46+L40+L30+L21+L17+L24</f>
        <v>1167</v>
      </c>
      <c r="M51" s="67">
        <f>M50+M46+M40+M30+M21+M17+M24</f>
        <v>783921087</v>
      </c>
      <c r="N51" s="67">
        <f>N50+N46+N40+N30+N21+N17+N24</f>
        <v>1317894078.21</v>
      </c>
    </row>
    <row r="52" spans="1:14" s="52" customFormat="1" ht="22.5" customHeight="1">
      <c r="A52" s="51"/>
      <c r="B52" s="211" t="s">
        <v>299</v>
      </c>
      <c r="C52" s="212"/>
      <c r="D52" s="212"/>
      <c r="E52" s="212"/>
      <c r="F52" s="212"/>
      <c r="G52" s="212"/>
      <c r="H52" s="212"/>
      <c r="I52" s="212"/>
      <c r="J52" s="212"/>
      <c r="K52" s="212"/>
      <c r="L52" s="212"/>
      <c r="M52" s="212"/>
      <c r="N52" s="213"/>
    </row>
    <row r="53" spans="1:14" s="52" customFormat="1" ht="48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5" customHeight="1">
      <c r="B54" s="200" t="s">
        <v>29</v>
      </c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2"/>
    </row>
    <row r="55" spans="1:14" ht="15" customHeight="1">
      <c r="A55" s="58"/>
      <c r="B55" s="106" t="s">
        <v>303</v>
      </c>
      <c r="C55" s="107" t="s">
        <v>304</v>
      </c>
      <c r="D55" s="100">
        <v>0.24</v>
      </c>
      <c r="E55" s="100">
        <v>0.24</v>
      </c>
      <c r="F55" s="100">
        <v>0.24</v>
      </c>
      <c r="G55" s="100">
        <v>0.24</v>
      </c>
      <c r="H55" s="100">
        <v>0.24</v>
      </c>
      <c r="I55" s="100">
        <v>0.24</v>
      </c>
      <c r="J55" s="100">
        <v>0.24</v>
      </c>
      <c r="K55" s="101">
        <v>0</v>
      </c>
      <c r="L55" s="98">
        <v>2</v>
      </c>
      <c r="M55" s="99">
        <v>58838</v>
      </c>
      <c r="N55" s="99">
        <v>14121.12</v>
      </c>
    </row>
    <row r="56" spans="1:14" ht="15" customHeight="1">
      <c r="A56" s="58"/>
      <c r="B56" s="46" t="s">
        <v>176</v>
      </c>
      <c r="C56" s="59" t="s">
        <v>177</v>
      </c>
      <c r="D56" s="100">
        <v>0.56999999999999995</v>
      </c>
      <c r="E56" s="100">
        <v>0.56999999999999995</v>
      </c>
      <c r="F56" s="100">
        <v>0.56000000000000005</v>
      </c>
      <c r="G56" s="100">
        <v>0.56999999999999995</v>
      </c>
      <c r="H56" s="100">
        <v>0.56999999999999995</v>
      </c>
      <c r="I56" s="100">
        <v>0.56000000000000005</v>
      </c>
      <c r="J56" s="100">
        <v>0.56999999999999995</v>
      </c>
      <c r="K56" s="101">
        <v>-1.75</v>
      </c>
      <c r="L56" s="98">
        <v>12</v>
      </c>
      <c r="M56" s="99">
        <v>7000000</v>
      </c>
      <c r="N56" s="99">
        <v>3974070</v>
      </c>
    </row>
    <row r="57" spans="1:14" ht="15" customHeight="1">
      <c r="A57" s="58"/>
      <c r="B57" s="46" t="s">
        <v>172</v>
      </c>
      <c r="C57" s="59" t="s">
        <v>173</v>
      </c>
      <c r="D57" s="100">
        <v>1.01</v>
      </c>
      <c r="E57" s="100">
        <v>1.01</v>
      </c>
      <c r="F57" s="100">
        <v>1.01</v>
      </c>
      <c r="G57" s="100">
        <v>1.01</v>
      </c>
      <c r="H57" s="100">
        <v>1.01</v>
      </c>
      <c r="I57" s="100">
        <v>1.01</v>
      </c>
      <c r="J57" s="100">
        <v>1.01</v>
      </c>
      <c r="K57" s="101">
        <v>0</v>
      </c>
      <c r="L57" s="98">
        <v>1</v>
      </c>
      <c r="M57" s="99">
        <v>1067</v>
      </c>
      <c r="N57" s="99">
        <v>1077.67</v>
      </c>
    </row>
    <row r="58" spans="1:14" ht="15" customHeight="1">
      <c r="A58" s="58"/>
      <c r="B58" s="203" t="s">
        <v>89</v>
      </c>
      <c r="C58" s="204"/>
      <c r="D58" s="205"/>
      <c r="E58" s="206"/>
      <c r="F58" s="206"/>
      <c r="G58" s="206"/>
      <c r="H58" s="206"/>
      <c r="I58" s="206"/>
      <c r="J58" s="206"/>
      <c r="K58" s="207"/>
      <c r="L58" s="65">
        <f>SUM(L55:L57)</f>
        <v>15</v>
      </c>
      <c r="M58" s="65">
        <f>SUM(M55:M57)</f>
        <v>7059905</v>
      </c>
      <c r="N58" s="65">
        <f>SUM(N55:N57)</f>
        <v>3989268.79</v>
      </c>
    </row>
    <row r="59" spans="1:14" ht="15" customHeight="1">
      <c r="A59" s="58"/>
      <c r="B59" s="200" t="s">
        <v>83</v>
      </c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202"/>
    </row>
    <row r="60" spans="1:14" ht="15" customHeight="1">
      <c r="A60" s="58"/>
      <c r="B60" s="46" t="s">
        <v>33</v>
      </c>
      <c r="C60" s="59" t="s">
        <v>34</v>
      </c>
      <c r="D60" s="100">
        <v>1.68</v>
      </c>
      <c r="E60" s="100">
        <v>1.71</v>
      </c>
      <c r="F60" s="100">
        <v>1.68</v>
      </c>
      <c r="G60" s="100">
        <v>1.71</v>
      </c>
      <c r="H60" s="100">
        <v>1.68</v>
      </c>
      <c r="I60" s="100">
        <v>1.71</v>
      </c>
      <c r="J60" s="100">
        <v>1.68</v>
      </c>
      <c r="K60" s="101">
        <v>1.79</v>
      </c>
      <c r="L60" s="98">
        <v>9</v>
      </c>
      <c r="M60" s="99">
        <v>673130</v>
      </c>
      <c r="N60" s="99">
        <v>1150378.3500000001</v>
      </c>
    </row>
    <row r="61" spans="1:14" ht="15" customHeight="1">
      <c r="A61" s="58"/>
      <c r="B61" s="203" t="s">
        <v>91</v>
      </c>
      <c r="C61" s="204"/>
      <c r="D61" s="205"/>
      <c r="E61" s="206"/>
      <c r="F61" s="206"/>
      <c r="G61" s="206"/>
      <c r="H61" s="206"/>
      <c r="I61" s="206"/>
      <c r="J61" s="206"/>
      <c r="K61" s="207"/>
      <c r="L61" s="65">
        <f>SUM(L60:L60)</f>
        <v>9</v>
      </c>
      <c r="M61" s="65">
        <f>SUM(M60:M60)</f>
        <v>673130</v>
      </c>
      <c r="N61" s="65">
        <f>SUM(N60:N60)</f>
        <v>1150378.3500000001</v>
      </c>
    </row>
    <row r="62" spans="1:14" ht="15" customHeight="1">
      <c r="A62" s="58"/>
      <c r="B62" s="200" t="s">
        <v>84</v>
      </c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202"/>
    </row>
    <row r="63" spans="1:14" ht="15" customHeight="1">
      <c r="A63" s="58"/>
      <c r="B63" s="46" t="s">
        <v>35</v>
      </c>
      <c r="C63" s="59" t="s">
        <v>36</v>
      </c>
      <c r="D63" s="82">
        <v>3</v>
      </c>
      <c r="E63" s="82">
        <v>3</v>
      </c>
      <c r="F63" s="82">
        <v>2.9</v>
      </c>
      <c r="G63" s="82">
        <v>2.9</v>
      </c>
      <c r="H63" s="82">
        <v>2.98</v>
      </c>
      <c r="I63" s="82">
        <v>2.9</v>
      </c>
      <c r="J63" s="82">
        <v>2.97</v>
      </c>
      <c r="K63" s="87">
        <v>-2.36</v>
      </c>
      <c r="L63" s="88">
        <v>5</v>
      </c>
      <c r="M63" s="89">
        <v>1410000</v>
      </c>
      <c r="N63" s="89">
        <v>4095000</v>
      </c>
    </row>
    <row r="64" spans="1:14" ht="15" customHeight="1">
      <c r="A64" s="58"/>
      <c r="B64" s="203" t="s">
        <v>91</v>
      </c>
      <c r="C64" s="204"/>
      <c r="D64" s="205"/>
      <c r="E64" s="206"/>
      <c r="F64" s="206"/>
      <c r="G64" s="206"/>
      <c r="H64" s="206"/>
      <c r="I64" s="206"/>
      <c r="J64" s="206"/>
      <c r="K64" s="207"/>
      <c r="L64" s="65">
        <f>SUM(L63:L63)</f>
        <v>5</v>
      </c>
      <c r="M64" s="65">
        <f>SUM(M63:M63)</f>
        <v>1410000</v>
      </c>
      <c r="N64" s="65">
        <f>SUM(N63:N63)</f>
        <v>4095000</v>
      </c>
    </row>
    <row r="65" spans="1:14" s="52" customFormat="1" ht="15" customHeight="1">
      <c r="B65" s="66" t="s">
        <v>122</v>
      </c>
      <c r="C65" s="208"/>
      <c r="D65" s="209"/>
      <c r="E65" s="209"/>
      <c r="F65" s="209"/>
      <c r="G65" s="209"/>
      <c r="H65" s="209"/>
      <c r="I65" s="209"/>
      <c r="J65" s="209"/>
      <c r="K65" s="210"/>
      <c r="L65" s="67">
        <f>L64+L58+L61</f>
        <v>29</v>
      </c>
      <c r="M65" s="67">
        <f>M64+M58+M61</f>
        <v>9143035</v>
      </c>
      <c r="N65" s="67">
        <f>N64+N58+N61</f>
        <v>9234647.1400000006</v>
      </c>
    </row>
    <row r="66" spans="1:14" s="52" customFormat="1" ht="22.5" customHeight="1">
      <c r="A66" s="51"/>
      <c r="B66" s="211" t="s">
        <v>300</v>
      </c>
      <c r="C66" s="212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3"/>
    </row>
    <row r="67" spans="1:14" s="52" customFormat="1" ht="44.25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5" customHeight="1">
      <c r="A68" s="58"/>
      <c r="B68" s="200" t="s">
        <v>83</v>
      </c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202"/>
    </row>
    <row r="69" spans="1:14" ht="15" customHeight="1">
      <c r="A69" s="58"/>
      <c r="B69" s="93" t="s">
        <v>86</v>
      </c>
      <c r="C69" s="94" t="s">
        <v>42</v>
      </c>
      <c r="D69" s="90">
        <v>1.74</v>
      </c>
      <c r="E69" s="100">
        <v>1.76</v>
      </c>
      <c r="F69" s="100">
        <v>1.6</v>
      </c>
      <c r="G69" s="100">
        <v>1.72</v>
      </c>
      <c r="H69" s="100">
        <v>1.5</v>
      </c>
      <c r="I69" s="100">
        <v>1.6</v>
      </c>
      <c r="J69" s="100">
        <v>1.5</v>
      </c>
      <c r="K69" s="101">
        <v>6.67</v>
      </c>
      <c r="L69" s="98">
        <v>5</v>
      </c>
      <c r="M69" s="99">
        <v>87551</v>
      </c>
      <c r="N69" s="99">
        <v>150553.66</v>
      </c>
    </row>
    <row r="70" spans="1:14" ht="15" customHeight="1">
      <c r="A70" s="58"/>
      <c r="B70" s="203" t="s">
        <v>91</v>
      </c>
      <c r="C70" s="204"/>
      <c r="D70" s="205"/>
      <c r="E70" s="206"/>
      <c r="F70" s="206"/>
      <c r="G70" s="206"/>
      <c r="H70" s="206"/>
      <c r="I70" s="206"/>
      <c r="J70" s="206"/>
      <c r="K70" s="207"/>
      <c r="L70" s="65">
        <f>SUM(L69)</f>
        <v>5</v>
      </c>
      <c r="M70" s="65">
        <f>SUM(M69)</f>
        <v>87551</v>
      </c>
      <c r="N70" s="65">
        <f>SUM(N69)</f>
        <v>150553.66</v>
      </c>
    </row>
    <row r="71" spans="1:14" ht="15" customHeight="1">
      <c r="A71" s="58"/>
      <c r="B71" s="200" t="s">
        <v>84</v>
      </c>
      <c r="C71" s="214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02"/>
    </row>
    <row r="72" spans="1:14" ht="15" customHeight="1">
      <c r="A72" s="58"/>
      <c r="B72" s="93" t="s">
        <v>258</v>
      </c>
      <c r="C72" s="94" t="s">
        <v>259</v>
      </c>
      <c r="D72" s="90">
        <v>1.6</v>
      </c>
      <c r="E72" s="100">
        <v>1.6</v>
      </c>
      <c r="F72" s="100">
        <v>1.44</v>
      </c>
      <c r="G72" s="100">
        <v>1.53</v>
      </c>
      <c r="H72" s="100">
        <v>1.67</v>
      </c>
      <c r="I72" s="100">
        <v>1.53</v>
      </c>
      <c r="J72" s="100">
        <v>1.6</v>
      </c>
      <c r="K72" s="101">
        <v>-4.37</v>
      </c>
      <c r="L72" s="98">
        <v>8</v>
      </c>
      <c r="M72" s="99">
        <v>996112</v>
      </c>
      <c r="N72" s="99">
        <v>1526429.2</v>
      </c>
    </row>
    <row r="73" spans="1:14" ht="15" customHeight="1">
      <c r="A73" s="58"/>
      <c r="B73" s="93" t="s">
        <v>147</v>
      </c>
      <c r="C73" s="94" t="s">
        <v>148</v>
      </c>
      <c r="D73" s="90">
        <v>1.65</v>
      </c>
      <c r="E73" s="100">
        <v>1.65</v>
      </c>
      <c r="F73" s="100">
        <v>1.65</v>
      </c>
      <c r="G73" s="100">
        <v>1.65</v>
      </c>
      <c r="H73" s="100">
        <v>1.42</v>
      </c>
      <c r="I73" s="100">
        <v>1.65</v>
      </c>
      <c r="J73" s="100">
        <v>1.5</v>
      </c>
      <c r="K73" s="101">
        <v>10</v>
      </c>
      <c r="L73" s="98">
        <v>5</v>
      </c>
      <c r="M73" s="99">
        <v>246000</v>
      </c>
      <c r="N73" s="99">
        <v>405900</v>
      </c>
    </row>
    <row r="74" spans="1:14" ht="15" customHeight="1">
      <c r="A74" s="58"/>
      <c r="B74" s="93" t="s">
        <v>101</v>
      </c>
      <c r="C74" s="94" t="s">
        <v>102</v>
      </c>
      <c r="D74" s="90">
        <v>1.35</v>
      </c>
      <c r="E74" s="100">
        <v>1.35</v>
      </c>
      <c r="F74" s="100">
        <v>1.35</v>
      </c>
      <c r="G74" s="100">
        <v>1.35</v>
      </c>
      <c r="H74" s="100">
        <v>1.35</v>
      </c>
      <c r="I74" s="100">
        <v>1.35</v>
      </c>
      <c r="J74" s="100">
        <v>1.35</v>
      </c>
      <c r="K74" s="101">
        <v>0</v>
      </c>
      <c r="L74" s="98">
        <v>1</v>
      </c>
      <c r="M74" s="99">
        <v>591</v>
      </c>
      <c r="N74" s="99">
        <v>797.85</v>
      </c>
    </row>
    <row r="75" spans="1:14" ht="15" customHeight="1">
      <c r="A75" s="58"/>
      <c r="B75" s="93" t="s">
        <v>207</v>
      </c>
      <c r="C75" s="94" t="s">
        <v>208</v>
      </c>
      <c r="D75" s="90">
        <v>1.89</v>
      </c>
      <c r="E75" s="100">
        <v>1.9</v>
      </c>
      <c r="F75" s="100">
        <v>1.89</v>
      </c>
      <c r="G75" s="100">
        <v>1.9</v>
      </c>
      <c r="H75" s="100">
        <v>1.8</v>
      </c>
      <c r="I75" s="100">
        <v>1.9</v>
      </c>
      <c r="J75" s="100">
        <v>1.8</v>
      </c>
      <c r="K75" s="101">
        <v>5.56</v>
      </c>
      <c r="L75" s="98">
        <v>4</v>
      </c>
      <c r="M75" s="99">
        <v>128000</v>
      </c>
      <c r="N75" s="99">
        <v>242920</v>
      </c>
    </row>
    <row r="76" spans="1:14" ht="15" customHeight="1">
      <c r="A76" s="58"/>
      <c r="B76" s="93" t="s">
        <v>38</v>
      </c>
      <c r="C76" s="94" t="s">
        <v>39</v>
      </c>
      <c r="D76" s="90">
        <v>1.25</v>
      </c>
      <c r="E76" s="100">
        <v>1.25</v>
      </c>
      <c r="F76" s="100">
        <v>1.24</v>
      </c>
      <c r="G76" s="100">
        <v>1.25</v>
      </c>
      <c r="H76" s="100">
        <v>1.24</v>
      </c>
      <c r="I76" s="100">
        <v>1.25</v>
      </c>
      <c r="J76" s="100">
        <v>1.24</v>
      </c>
      <c r="K76" s="101">
        <v>0.81</v>
      </c>
      <c r="L76" s="98">
        <v>11</v>
      </c>
      <c r="M76" s="99">
        <v>6771654</v>
      </c>
      <c r="N76" s="99">
        <v>8449350.9600000009</v>
      </c>
    </row>
    <row r="77" spans="1:14" ht="15" customHeight="1">
      <c r="A77" s="58"/>
      <c r="B77" s="203" t="s">
        <v>91</v>
      </c>
      <c r="C77" s="204"/>
      <c r="D77" s="205"/>
      <c r="E77" s="215"/>
      <c r="F77" s="215"/>
      <c r="G77" s="215"/>
      <c r="H77" s="215"/>
      <c r="I77" s="215"/>
      <c r="J77" s="215"/>
      <c r="K77" s="207"/>
      <c r="L77" s="65">
        <f>SUM(L72:L76)</f>
        <v>29</v>
      </c>
      <c r="M77" s="65">
        <f>SUM(M72:M76)</f>
        <v>8142357</v>
      </c>
      <c r="N77" s="65">
        <f>SUM(N72:N76)</f>
        <v>10625398.010000002</v>
      </c>
    </row>
    <row r="78" spans="1:14" ht="15" customHeight="1">
      <c r="A78" s="58"/>
      <c r="B78" s="200" t="s">
        <v>31</v>
      </c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02"/>
    </row>
    <row r="79" spans="1:14" ht="15" customHeight="1">
      <c r="A79" s="58"/>
      <c r="B79" s="93" t="s">
        <v>228</v>
      </c>
      <c r="C79" s="94" t="s">
        <v>229</v>
      </c>
      <c r="D79" s="77">
        <v>18.5</v>
      </c>
      <c r="E79" s="77">
        <v>18.59</v>
      </c>
      <c r="F79" s="77">
        <v>18.5</v>
      </c>
      <c r="G79" s="82">
        <v>18.53</v>
      </c>
      <c r="H79" s="82">
        <v>18.52</v>
      </c>
      <c r="I79" s="82">
        <v>18.59</v>
      </c>
      <c r="J79" s="77">
        <v>18.5</v>
      </c>
      <c r="K79" s="78">
        <v>0.49</v>
      </c>
      <c r="L79" s="79">
        <v>10</v>
      </c>
      <c r="M79" s="80">
        <v>85524</v>
      </c>
      <c r="N79" s="80">
        <v>1584344.28</v>
      </c>
    </row>
    <row r="80" spans="1:14" ht="15" customHeight="1">
      <c r="A80" s="58"/>
      <c r="B80" s="203" t="s">
        <v>92</v>
      </c>
      <c r="C80" s="204"/>
      <c r="D80" s="205"/>
      <c r="E80" s="215"/>
      <c r="F80" s="215"/>
      <c r="G80" s="215"/>
      <c r="H80" s="215"/>
      <c r="I80" s="215"/>
      <c r="J80" s="215"/>
      <c r="K80" s="207"/>
      <c r="L80" s="65">
        <f>L79</f>
        <v>10</v>
      </c>
      <c r="M80" s="65">
        <f t="shared" ref="M80:N80" si="1">M79</f>
        <v>85524</v>
      </c>
      <c r="N80" s="65">
        <f t="shared" si="1"/>
        <v>1584344.28</v>
      </c>
    </row>
    <row r="81" spans="1:14" ht="15" customHeight="1">
      <c r="A81" s="58"/>
      <c r="B81" s="200" t="s">
        <v>85</v>
      </c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02"/>
    </row>
    <row r="82" spans="1:14" ht="15" customHeight="1">
      <c r="A82" s="58"/>
      <c r="B82" s="46" t="s">
        <v>191</v>
      </c>
      <c r="C82" s="59" t="s">
        <v>192</v>
      </c>
      <c r="D82" s="63">
        <v>6.7</v>
      </c>
      <c r="E82" s="77">
        <v>6.7</v>
      </c>
      <c r="F82" s="77">
        <v>6.6</v>
      </c>
      <c r="G82" s="77">
        <v>6.62</v>
      </c>
      <c r="H82" s="77">
        <v>6.68</v>
      </c>
      <c r="I82" s="77">
        <v>6.6</v>
      </c>
      <c r="J82" s="77">
        <v>6.7</v>
      </c>
      <c r="K82" s="101">
        <v>-1.49</v>
      </c>
      <c r="L82" s="79">
        <v>104</v>
      </c>
      <c r="M82" s="80">
        <v>10276290</v>
      </c>
      <c r="N82" s="80">
        <v>68029151.590000004</v>
      </c>
    </row>
    <row r="83" spans="1:14" ht="15" customHeight="1">
      <c r="A83" s="58"/>
      <c r="B83" s="203" t="s">
        <v>184</v>
      </c>
      <c r="C83" s="204"/>
      <c r="D83" s="205"/>
      <c r="E83" s="215"/>
      <c r="F83" s="215"/>
      <c r="G83" s="215"/>
      <c r="H83" s="215"/>
      <c r="I83" s="215"/>
      <c r="J83" s="215"/>
      <c r="K83" s="207"/>
      <c r="L83" s="64">
        <f>L82</f>
        <v>104</v>
      </c>
      <c r="M83" s="64">
        <f t="shared" ref="M83:N83" si="2">M82</f>
        <v>10276290</v>
      </c>
      <c r="N83" s="80">
        <f t="shared" si="2"/>
        <v>68029151.590000004</v>
      </c>
    </row>
    <row r="84" spans="1:14" s="52" customFormat="1" ht="15" customHeight="1">
      <c r="B84" s="66" t="s">
        <v>71</v>
      </c>
      <c r="C84" s="208"/>
      <c r="D84" s="209"/>
      <c r="E84" s="209"/>
      <c r="F84" s="209"/>
      <c r="G84" s="209"/>
      <c r="H84" s="209"/>
      <c r="I84" s="209"/>
      <c r="J84" s="209"/>
      <c r="K84" s="210"/>
      <c r="L84" s="67">
        <f>L83+L80+L77+L70</f>
        <v>148</v>
      </c>
      <c r="M84" s="67">
        <f t="shared" ref="M84:N84" si="3">M83+M80+M77+M70</f>
        <v>18591722</v>
      </c>
      <c r="N84" s="67">
        <f t="shared" si="3"/>
        <v>80389447.540000007</v>
      </c>
    </row>
    <row r="85" spans="1:14" s="52" customFormat="1" ht="15" customHeight="1">
      <c r="B85" s="66" t="s">
        <v>40</v>
      </c>
      <c r="C85" s="208"/>
      <c r="D85" s="209"/>
      <c r="E85" s="209"/>
      <c r="F85" s="209"/>
      <c r="G85" s="209"/>
      <c r="H85" s="209"/>
      <c r="I85" s="209"/>
      <c r="J85" s="209"/>
      <c r="K85" s="210"/>
      <c r="L85" s="67">
        <f>L84+L65+L51</f>
        <v>1344</v>
      </c>
      <c r="M85" s="67">
        <f>M84+M65+M51</f>
        <v>811655844</v>
      </c>
      <c r="N85" s="67">
        <f>N84+N65+N51</f>
        <v>1407518172.8900001</v>
      </c>
    </row>
    <row r="86" spans="1:14" ht="12.95" customHeight="1">
      <c r="A86" s="58"/>
      <c r="N86" s="71"/>
    </row>
    <row r="87" spans="1:14" s="52" customFormat="1" ht="18.75" customHeight="1">
      <c r="B87" s="58"/>
      <c r="C87" s="68"/>
      <c r="D87" s="58"/>
      <c r="E87" s="58"/>
      <c r="F87" s="58"/>
      <c r="G87" s="58"/>
      <c r="H87" s="58"/>
      <c r="I87" s="58"/>
      <c r="J87" s="69"/>
      <c r="K87" s="70"/>
      <c r="L87" s="71"/>
      <c r="M87" s="71"/>
      <c r="N87" s="72"/>
    </row>
    <row r="88" spans="1:14" s="52" customFormat="1" ht="18.75" customHeight="1">
      <c r="B88" s="58"/>
      <c r="C88" s="68"/>
      <c r="D88" s="58"/>
      <c r="E88" s="58"/>
      <c r="F88" s="58"/>
      <c r="G88" s="58"/>
      <c r="H88" s="58"/>
      <c r="I88" s="58"/>
      <c r="J88" s="69"/>
      <c r="K88" s="70"/>
      <c r="L88" s="71"/>
      <c r="M88" s="71"/>
      <c r="N88" s="72"/>
    </row>
    <row r="89" spans="1:14" ht="12.95" customHeight="1">
      <c r="A89" s="58"/>
    </row>
  </sheetData>
  <mergeCells count="49">
    <mergeCell ref="B52:N52"/>
    <mergeCell ref="B31:N31"/>
    <mergeCell ref="D40:K40"/>
    <mergeCell ref="B40:C40"/>
    <mergeCell ref="C51:K51"/>
    <mergeCell ref="B41:N41"/>
    <mergeCell ref="D46:K46"/>
    <mergeCell ref="B46:C46"/>
    <mergeCell ref="B47:N47"/>
    <mergeCell ref="B50:C50"/>
    <mergeCell ref="D50:K50"/>
    <mergeCell ref="C65:K65"/>
    <mergeCell ref="B64:C64"/>
    <mergeCell ref="D64:K64"/>
    <mergeCell ref="B59:N59"/>
    <mergeCell ref="B61:C61"/>
    <mergeCell ref="D61:K61"/>
    <mergeCell ref="B70:C70"/>
    <mergeCell ref="D70:K70"/>
    <mergeCell ref="B1:N1"/>
    <mergeCell ref="B3:N3"/>
    <mergeCell ref="B17:C17"/>
    <mergeCell ref="D17:K17"/>
    <mergeCell ref="B18:N18"/>
    <mergeCell ref="B21:C21"/>
    <mergeCell ref="D21:K21"/>
    <mergeCell ref="B25:N25"/>
    <mergeCell ref="B30:C30"/>
    <mergeCell ref="D30:K30"/>
    <mergeCell ref="B54:N54"/>
    <mergeCell ref="B58:C58"/>
    <mergeCell ref="D58:K58"/>
    <mergeCell ref="B62:N62"/>
    <mergeCell ref="B22:N22"/>
    <mergeCell ref="B24:C24"/>
    <mergeCell ref="D24:K24"/>
    <mergeCell ref="C85:K85"/>
    <mergeCell ref="B66:N66"/>
    <mergeCell ref="C84:K84"/>
    <mergeCell ref="B71:N71"/>
    <mergeCell ref="B77:C77"/>
    <mergeCell ref="D77:K77"/>
    <mergeCell ref="B81:N81"/>
    <mergeCell ref="B83:C83"/>
    <mergeCell ref="D83:K83"/>
    <mergeCell ref="B80:C80"/>
    <mergeCell ref="D80:K80"/>
    <mergeCell ref="B78:N78"/>
    <mergeCell ref="B68:N68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4"/>
  <sheetViews>
    <sheetView zoomScale="130" zoomScaleNormal="130" workbookViewId="0">
      <selection activeCell="D5" sqref="D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0" t="s">
        <v>297</v>
      </c>
      <c r="B1" s="220"/>
      <c r="C1" s="220"/>
      <c r="D1" s="220"/>
    </row>
    <row r="2" spans="1:4" ht="24" customHeight="1">
      <c r="A2" s="73" t="s">
        <v>41</v>
      </c>
      <c r="B2" s="73" t="s">
        <v>20</v>
      </c>
      <c r="C2" s="73" t="s">
        <v>93</v>
      </c>
      <c r="D2" s="73" t="s">
        <v>19</v>
      </c>
    </row>
    <row r="3" spans="1:4" ht="12.6" customHeight="1">
      <c r="A3" s="221" t="s">
        <v>29</v>
      </c>
      <c r="B3" s="222"/>
      <c r="C3" s="222"/>
      <c r="D3" s="223"/>
    </row>
    <row r="4" spans="1:4" ht="12.6" customHeight="1">
      <c r="A4" s="46" t="s">
        <v>139</v>
      </c>
      <c r="B4" s="59" t="s">
        <v>140</v>
      </c>
      <c r="C4" s="100">
        <v>0.08</v>
      </c>
      <c r="D4" s="100">
        <v>0.08</v>
      </c>
    </row>
    <row r="5" spans="1:4" ht="12.6" customHeight="1">
      <c r="A5" s="46" t="s">
        <v>284</v>
      </c>
      <c r="B5" s="59" t="s">
        <v>285</v>
      </c>
      <c r="C5" s="100">
        <v>0.23</v>
      </c>
      <c r="D5" s="100">
        <v>0.23</v>
      </c>
    </row>
    <row r="6" spans="1:4" ht="12.6" customHeight="1">
      <c r="A6" s="46" t="s">
        <v>128</v>
      </c>
      <c r="B6" s="59" t="s">
        <v>129</v>
      </c>
      <c r="C6" s="100">
        <v>1.2</v>
      </c>
      <c r="D6" s="100">
        <v>1.2</v>
      </c>
    </row>
    <row r="7" spans="1:4" ht="12.6" customHeight="1">
      <c r="A7" s="46" t="s">
        <v>166</v>
      </c>
      <c r="B7" s="59" t="s">
        <v>167</v>
      </c>
      <c r="C7" s="100">
        <v>0.24</v>
      </c>
      <c r="D7" s="100">
        <v>0.24</v>
      </c>
    </row>
    <row r="8" spans="1:4" ht="12.6" customHeight="1">
      <c r="A8" s="46" t="s">
        <v>222</v>
      </c>
      <c r="B8" s="59" t="s">
        <v>223</v>
      </c>
      <c r="C8" s="100">
        <v>1.1000000000000001</v>
      </c>
      <c r="D8" s="100">
        <v>1.1000000000000001</v>
      </c>
    </row>
    <row r="9" spans="1:4" ht="12.6" customHeight="1">
      <c r="A9" s="46" t="s">
        <v>164</v>
      </c>
      <c r="B9" s="59" t="s">
        <v>165</v>
      </c>
      <c r="C9" s="100">
        <v>0.95</v>
      </c>
      <c r="D9" s="100">
        <v>0.95</v>
      </c>
    </row>
    <row r="10" spans="1:4" ht="12.6" customHeight="1">
      <c r="A10" s="46" t="s">
        <v>154</v>
      </c>
      <c r="B10" s="59" t="s">
        <v>155</v>
      </c>
      <c r="C10" s="47">
        <v>2.2000000000000002</v>
      </c>
      <c r="D10" s="47">
        <v>2.2000000000000002</v>
      </c>
    </row>
    <row r="11" spans="1:4" ht="12.6" customHeight="1">
      <c r="A11" s="217" t="s">
        <v>94</v>
      </c>
      <c r="B11" s="218"/>
      <c r="C11" s="218"/>
      <c r="D11" s="219"/>
    </row>
    <row r="12" spans="1:4" ht="12.6" customHeight="1">
      <c r="A12" s="46" t="s">
        <v>182</v>
      </c>
      <c r="B12" s="59" t="s">
        <v>183</v>
      </c>
      <c r="C12" s="77">
        <v>0.45</v>
      </c>
      <c r="D12" s="77">
        <v>0.45</v>
      </c>
    </row>
    <row r="13" spans="1:4" ht="12.6" customHeight="1">
      <c r="A13" s="46" t="s">
        <v>278</v>
      </c>
      <c r="B13" s="59" t="s">
        <v>279</v>
      </c>
      <c r="C13" s="77">
        <v>0.78</v>
      </c>
      <c r="D13" s="77">
        <v>0.78</v>
      </c>
    </row>
    <row r="14" spans="1:4" ht="12.6" customHeight="1">
      <c r="A14" s="217" t="s">
        <v>83</v>
      </c>
      <c r="B14" s="218"/>
      <c r="C14" s="218"/>
      <c r="D14" s="219"/>
    </row>
    <row r="15" spans="1:4" ht="12.6" customHeight="1">
      <c r="A15" s="46" t="s">
        <v>96</v>
      </c>
      <c r="B15" s="59" t="s">
        <v>95</v>
      </c>
      <c r="C15" s="77">
        <v>7</v>
      </c>
      <c r="D15" s="100">
        <v>7</v>
      </c>
    </row>
    <row r="16" spans="1:4" ht="12.6" customHeight="1">
      <c r="A16" s="46" t="s">
        <v>178</v>
      </c>
      <c r="B16" s="59" t="s">
        <v>179</v>
      </c>
      <c r="C16" s="77">
        <v>0.71</v>
      </c>
      <c r="D16" s="77">
        <v>0.71</v>
      </c>
    </row>
    <row r="17" spans="1:4" ht="12.6" customHeight="1">
      <c r="A17" s="217" t="s">
        <v>84</v>
      </c>
      <c r="B17" s="218"/>
      <c r="C17" s="218"/>
      <c r="D17" s="219"/>
    </row>
    <row r="18" spans="1:4" ht="12.6" customHeight="1">
      <c r="A18" s="46" t="s">
        <v>160</v>
      </c>
      <c r="B18" s="59" t="s">
        <v>161</v>
      </c>
      <c r="C18" s="77">
        <v>5.4</v>
      </c>
      <c r="D18" s="77">
        <v>5.4</v>
      </c>
    </row>
    <row r="19" spans="1:4" ht="12.6" customHeight="1">
      <c r="A19" s="221" t="s">
        <v>31</v>
      </c>
      <c r="B19" s="222" t="s">
        <v>31</v>
      </c>
      <c r="C19" s="222"/>
      <c r="D19" s="223"/>
    </row>
    <row r="20" spans="1:4" ht="12.6" customHeight="1">
      <c r="A20" s="46" t="s">
        <v>215</v>
      </c>
      <c r="B20" s="59" t="s">
        <v>216</v>
      </c>
      <c r="C20" s="100">
        <v>103</v>
      </c>
      <c r="D20" s="100">
        <v>103</v>
      </c>
    </row>
    <row r="21" spans="1:4" ht="12.6" customHeight="1">
      <c r="A21" s="221" t="s">
        <v>85</v>
      </c>
      <c r="B21" s="222"/>
      <c r="C21" s="222"/>
      <c r="D21" s="223"/>
    </row>
    <row r="22" spans="1:4" ht="12.6" customHeight="1">
      <c r="A22" s="46" t="s">
        <v>87</v>
      </c>
      <c r="B22" s="59" t="s">
        <v>43</v>
      </c>
      <c r="C22" s="100">
        <v>0.36</v>
      </c>
      <c r="D22" s="100">
        <v>0.36</v>
      </c>
    </row>
    <row r="23" spans="1:4" ht="12.6" customHeight="1">
      <c r="A23" s="46" t="s">
        <v>280</v>
      </c>
      <c r="B23" s="59" t="s">
        <v>281</v>
      </c>
      <c r="C23" s="100">
        <v>5.99</v>
      </c>
      <c r="D23" s="100">
        <v>5.99</v>
      </c>
    </row>
    <row r="24" spans="1:4" ht="12.6" customHeight="1">
      <c r="A24" s="46" t="s">
        <v>174</v>
      </c>
      <c r="B24" s="59" t="s">
        <v>175</v>
      </c>
      <c r="C24" s="100">
        <v>2.11</v>
      </c>
      <c r="D24" s="100">
        <v>2.11</v>
      </c>
    </row>
    <row r="25" spans="1:4" ht="12.6" customHeight="1">
      <c r="A25" s="46" t="s">
        <v>201</v>
      </c>
      <c r="B25" s="59" t="s">
        <v>202</v>
      </c>
      <c r="C25" s="63">
        <v>9</v>
      </c>
      <c r="D25" s="63">
        <v>9</v>
      </c>
    </row>
    <row r="26" spans="1:4" ht="24" customHeight="1">
      <c r="A26" s="73" t="s">
        <v>41</v>
      </c>
      <c r="B26" s="73" t="s">
        <v>20</v>
      </c>
      <c r="C26" s="73" t="s">
        <v>93</v>
      </c>
      <c r="D26" s="73" t="s">
        <v>19</v>
      </c>
    </row>
    <row r="27" spans="1:4" ht="12.6" customHeight="1">
      <c r="A27" s="217" t="s">
        <v>29</v>
      </c>
      <c r="B27" s="218"/>
      <c r="C27" s="218"/>
      <c r="D27" s="219"/>
    </row>
    <row r="28" spans="1:4" ht="12.6" customHeight="1">
      <c r="A28" s="106" t="s">
        <v>260</v>
      </c>
      <c r="B28" s="107" t="s">
        <v>261</v>
      </c>
      <c r="C28" s="100">
        <v>1</v>
      </c>
      <c r="D28" s="100">
        <v>1</v>
      </c>
    </row>
    <row r="29" spans="1:4" ht="12.6" customHeight="1">
      <c r="A29" s="46" t="s">
        <v>141</v>
      </c>
      <c r="B29" s="59" t="s">
        <v>142</v>
      </c>
      <c r="C29" s="100">
        <v>0.1</v>
      </c>
      <c r="D29" s="100">
        <v>0.1</v>
      </c>
    </row>
    <row r="30" spans="1:4" ht="12.6" customHeight="1">
      <c r="A30" s="46" t="s">
        <v>204</v>
      </c>
      <c r="B30" s="59" t="s">
        <v>203</v>
      </c>
      <c r="C30" s="100">
        <v>0.2</v>
      </c>
      <c r="D30" s="100">
        <v>0.2</v>
      </c>
    </row>
    <row r="31" spans="1:4" ht="12.6" customHeight="1">
      <c r="A31" s="106" t="s">
        <v>276</v>
      </c>
      <c r="B31" s="107" t="s">
        <v>277</v>
      </c>
      <c r="C31" s="100">
        <v>1.05</v>
      </c>
      <c r="D31" s="100">
        <v>1.05</v>
      </c>
    </row>
    <row r="32" spans="1:4" ht="12.6" customHeight="1">
      <c r="A32" s="106" t="s">
        <v>268</v>
      </c>
      <c r="B32" s="107" t="s">
        <v>269</v>
      </c>
      <c r="C32" s="100">
        <v>0.09</v>
      </c>
      <c r="D32" s="100">
        <v>0.09</v>
      </c>
    </row>
    <row r="33" spans="1:4" ht="12.6" customHeight="1">
      <c r="A33" s="46" t="s">
        <v>254</v>
      </c>
      <c r="B33" s="59" t="s">
        <v>255</v>
      </c>
      <c r="C33" s="100">
        <v>1</v>
      </c>
      <c r="D33" s="100">
        <v>1</v>
      </c>
    </row>
    <row r="34" spans="1:4" ht="12.6" customHeight="1">
      <c r="A34" s="46" t="s">
        <v>250</v>
      </c>
      <c r="B34" s="59" t="s">
        <v>251</v>
      </c>
      <c r="C34" s="82">
        <v>0.85</v>
      </c>
      <c r="D34" s="77">
        <v>0.85</v>
      </c>
    </row>
    <row r="35" spans="1:4" ht="12.6" customHeight="1">
      <c r="A35" s="46" t="s">
        <v>124</v>
      </c>
      <c r="B35" s="59" t="s">
        <v>123</v>
      </c>
      <c r="C35" s="82">
        <v>1</v>
      </c>
      <c r="D35" s="82">
        <v>1</v>
      </c>
    </row>
    <row r="36" spans="1:4" ht="12.6" customHeight="1">
      <c r="A36" s="46" t="s">
        <v>236</v>
      </c>
      <c r="B36" s="59" t="s">
        <v>237</v>
      </c>
      <c r="C36" s="82">
        <v>1</v>
      </c>
      <c r="D36" s="90">
        <v>1</v>
      </c>
    </row>
    <row r="37" spans="1:4" ht="12.6" customHeight="1">
      <c r="A37" s="85" t="s">
        <v>217</v>
      </c>
      <c r="B37" s="86" t="s">
        <v>218</v>
      </c>
      <c r="C37" s="82">
        <v>1</v>
      </c>
      <c r="D37" s="82">
        <v>1</v>
      </c>
    </row>
    <row r="38" spans="1:4" ht="12.6" customHeight="1">
      <c r="A38" s="46" t="s">
        <v>187</v>
      </c>
      <c r="B38" s="59" t="s">
        <v>188</v>
      </c>
      <c r="C38" s="82">
        <v>0.75</v>
      </c>
      <c r="D38" s="82">
        <v>0.75</v>
      </c>
    </row>
    <row r="39" spans="1:4" ht="12.6" customHeight="1">
      <c r="A39" s="46" t="s">
        <v>145</v>
      </c>
      <c r="B39" s="59" t="s">
        <v>146</v>
      </c>
      <c r="C39" s="82">
        <v>1</v>
      </c>
      <c r="D39" s="82">
        <v>1</v>
      </c>
    </row>
    <row r="40" spans="1:4" ht="12.6" customHeight="1">
      <c r="A40" s="46" t="s">
        <v>99</v>
      </c>
      <c r="B40" s="59" t="s">
        <v>100</v>
      </c>
      <c r="C40" s="82">
        <v>0.94</v>
      </c>
      <c r="D40" s="82">
        <v>0.94</v>
      </c>
    </row>
    <row r="41" spans="1:4" ht="12.6" customHeight="1">
      <c r="A41" s="83" t="s">
        <v>209</v>
      </c>
      <c r="B41" s="84" t="s">
        <v>210</v>
      </c>
      <c r="C41" s="82">
        <v>1</v>
      </c>
      <c r="D41" s="82">
        <v>1</v>
      </c>
    </row>
    <row r="42" spans="1:4" ht="12.6" customHeight="1">
      <c r="A42" s="46" t="s">
        <v>288</v>
      </c>
      <c r="B42" s="59" t="s">
        <v>289</v>
      </c>
      <c r="C42" s="100">
        <v>0.3</v>
      </c>
      <c r="D42" s="100">
        <v>0.3</v>
      </c>
    </row>
    <row r="43" spans="1:4" ht="12.6" customHeight="1">
      <c r="A43" s="217" t="s">
        <v>94</v>
      </c>
      <c r="B43" s="218"/>
      <c r="C43" s="218"/>
      <c r="D43" s="219"/>
    </row>
    <row r="44" spans="1:4" ht="12.6" customHeight="1">
      <c r="A44" s="46" t="s">
        <v>230</v>
      </c>
      <c r="B44" s="59" t="s">
        <v>231</v>
      </c>
      <c r="C44" s="100">
        <v>5.33</v>
      </c>
      <c r="D44" s="100">
        <v>5.35</v>
      </c>
    </row>
    <row r="45" spans="1:4" ht="12.6" customHeight="1">
      <c r="A45" s="46" t="s">
        <v>226</v>
      </c>
      <c r="B45" s="59" t="s">
        <v>227</v>
      </c>
      <c r="C45" s="100">
        <v>0.82</v>
      </c>
      <c r="D45" s="100">
        <v>0.82</v>
      </c>
    </row>
    <row r="46" spans="1:4" ht="12.6" customHeight="1">
      <c r="A46" s="217" t="s">
        <v>153</v>
      </c>
      <c r="B46" s="218"/>
      <c r="C46" s="218"/>
      <c r="D46" s="219"/>
    </row>
    <row r="47" spans="1:4" ht="12.6" customHeight="1">
      <c r="A47" s="46" t="s">
        <v>152</v>
      </c>
      <c r="B47" s="59" t="s">
        <v>151</v>
      </c>
      <c r="C47" s="100">
        <v>0.69</v>
      </c>
      <c r="D47" s="100">
        <v>0.69</v>
      </c>
    </row>
    <row r="48" spans="1:4" ht="12.6" customHeight="1">
      <c r="A48" s="46" t="s">
        <v>253</v>
      </c>
      <c r="B48" s="59" t="s">
        <v>252</v>
      </c>
      <c r="C48" s="77">
        <v>1.26</v>
      </c>
      <c r="D48" s="77">
        <v>1.26</v>
      </c>
    </row>
    <row r="49" spans="1:4" ht="12.6" customHeight="1">
      <c r="A49" s="217" t="s">
        <v>84</v>
      </c>
      <c r="B49" s="218"/>
      <c r="C49" s="218"/>
      <c r="D49" s="219"/>
    </row>
    <row r="50" spans="1:4" ht="12.6" customHeight="1">
      <c r="A50" s="46" t="s">
        <v>263</v>
      </c>
      <c r="B50" s="59" t="s">
        <v>262</v>
      </c>
      <c r="C50" s="82">
        <v>2.86</v>
      </c>
      <c r="D50" s="82">
        <v>2.86</v>
      </c>
    </row>
    <row r="51" spans="1:4" ht="12.6" customHeight="1">
      <c r="A51" s="46" t="s">
        <v>88</v>
      </c>
      <c r="B51" s="59" t="s">
        <v>37</v>
      </c>
      <c r="C51" s="82">
        <v>1</v>
      </c>
      <c r="D51" s="82">
        <v>1</v>
      </c>
    </row>
    <row r="52" spans="1:4" ht="24" customHeight="1">
      <c r="A52" s="73" t="s">
        <v>41</v>
      </c>
      <c r="B52" s="73" t="s">
        <v>20</v>
      </c>
      <c r="C52" s="73" t="s">
        <v>93</v>
      </c>
      <c r="D52" s="73" t="s">
        <v>19</v>
      </c>
    </row>
    <row r="53" spans="1:4" ht="12.95" customHeight="1">
      <c r="A53" s="217" t="s">
        <v>83</v>
      </c>
      <c r="B53" s="218"/>
      <c r="C53" s="218"/>
      <c r="D53" s="219"/>
    </row>
    <row r="54" spans="1:4" ht="12.95" customHeight="1">
      <c r="A54" s="93" t="s">
        <v>195</v>
      </c>
      <c r="B54" s="94" t="s">
        <v>196</v>
      </c>
      <c r="C54" s="90">
        <v>1.4</v>
      </c>
      <c r="D54" s="100">
        <v>1.4</v>
      </c>
    </row>
  </sheetData>
  <mergeCells count="12">
    <mergeCell ref="A53:D53"/>
    <mergeCell ref="A43:D43"/>
    <mergeCell ref="A1:D1"/>
    <mergeCell ref="A3:D3"/>
    <mergeCell ref="A21:D21"/>
    <mergeCell ref="A27:D27"/>
    <mergeCell ref="A19:D19"/>
    <mergeCell ref="A17:D17"/>
    <mergeCell ref="A14:D14"/>
    <mergeCell ref="A46:D46"/>
    <mergeCell ref="A49:D49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6"/>
  <sheetViews>
    <sheetView workbookViewId="0">
      <selection activeCell="D10" sqref="D10:F11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29" t="s">
        <v>0</v>
      </c>
      <c r="C1" s="229"/>
      <c r="D1" s="229"/>
      <c r="E1" s="229"/>
      <c r="F1" s="128"/>
      <c r="H1" s="129"/>
      <c r="I1" s="129"/>
    </row>
    <row r="2" spans="1:9" ht="18">
      <c r="B2" s="229" t="s">
        <v>306</v>
      </c>
      <c r="C2" s="229"/>
      <c r="D2" s="229"/>
      <c r="E2" s="229"/>
      <c r="F2" s="229"/>
      <c r="H2" s="129"/>
      <c r="I2" s="129"/>
    </row>
    <row r="3" spans="1:9" ht="18">
      <c r="B3" s="127" t="s">
        <v>307</v>
      </c>
      <c r="C3" s="130"/>
      <c r="D3" s="131"/>
      <c r="E3" s="128"/>
      <c r="F3" s="128"/>
      <c r="H3" s="129"/>
      <c r="I3" s="129"/>
    </row>
    <row r="4" spans="1:9" ht="18">
      <c r="B4" s="127"/>
      <c r="C4" s="130"/>
      <c r="D4" s="131"/>
      <c r="E4" s="128"/>
      <c r="F4" s="128"/>
      <c r="H4" s="129"/>
      <c r="I4" s="129"/>
    </row>
    <row r="5" spans="1:9" ht="18">
      <c r="B5" s="127"/>
      <c r="C5" s="130"/>
      <c r="D5" s="131"/>
      <c r="E5" s="128"/>
      <c r="F5" s="128"/>
      <c r="H5" s="129"/>
      <c r="I5" s="129"/>
    </row>
    <row r="6" spans="1:9" ht="17.100000000000001" customHeight="1">
      <c r="B6" s="230" t="s">
        <v>308</v>
      </c>
      <c r="C6" s="231"/>
      <c r="D6" s="231"/>
      <c r="E6" s="132"/>
      <c r="F6" s="132"/>
      <c r="H6" s="129"/>
      <c r="I6" s="129"/>
    </row>
    <row r="7" spans="1:9">
      <c r="B7" s="133" t="s">
        <v>41</v>
      </c>
      <c r="C7" s="134" t="s">
        <v>20</v>
      </c>
      <c r="D7" s="135" t="s">
        <v>309</v>
      </c>
      <c r="E7" s="136" t="s">
        <v>310</v>
      </c>
      <c r="F7" s="136" t="s">
        <v>311</v>
      </c>
      <c r="H7" s="129"/>
      <c r="I7" s="129"/>
    </row>
    <row r="8" spans="1:9" ht="17.100000000000001" customHeight="1">
      <c r="B8" s="232" t="s">
        <v>29</v>
      </c>
      <c r="C8" s="233"/>
      <c r="D8" s="233"/>
      <c r="E8" s="233"/>
      <c r="F8" s="234"/>
    </row>
    <row r="9" spans="1:9" ht="17.100000000000001" customHeight="1">
      <c r="A9" s="110"/>
      <c r="B9" s="137" t="s">
        <v>312</v>
      </c>
      <c r="C9" s="137" t="s">
        <v>245</v>
      </c>
      <c r="D9" s="138">
        <v>11</v>
      </c>
      <c r="E9" s="139">
        <v>94084328</v>
      </c>
      <c r="F9" s="139">
        <v>169650059.11000001</v>
      </c>
    </row>
    <row r="10" spans="1:9" ht="17.100000000000001" customHeight="1">
      <c r="A10" s="110"/>
      <c r="B10" s="140" t="s">
        <v>313</v>
      </c>
      <c r="C10" s="141"/>
      <c r="D10" s="138">
        <f>SUM(D9)</f>
        <v>11</v>
      </c>
      <c r="E10" s="139">
        <f>SUM(E9)</f>
        <v>94084328</v>
      </c>
      <c r="F10" s="139">
        <f>SUM(F9)</f>
        <v>169650059.11000001</v>
      </c>
    </row>
    <row r="11" spans="1:9">
      <c r="A11" s="110"/>
      <c r="B11" s="235" t="s">
        <v>40</v>
      </c>
      <c r="C11" s="236"/>
      <c r="D11" s="138">
        <f>D10</f>
        <v>11</v>
      </c>
      <c r="E11" s="139">
        <f>E10</f>
        <v>94084328</v>
      </c>
      <c r="F11" s="139">
        <f>F10</f>
        <v>169650059.11000001</v>
      </c>
    </row>
    <row r="12" spans="1:9">
      <c r="A12" s="110"/>
      <c r="B12" s="142"/>
      <c r="C12" s="142"/>
      <c r="D12" s="143"/>
      <c r="E12" s="144"/>
      <c r="F12" s="144"/>
    </row>
    <row r="13" spans="1:9">
      <c r="A13" s="110"/>
      <c r="B13" s="110"/>
      <c r="D13" s="145"/>
      <c r="E13" s="146"/>
      <c r="F13" s="146"/>
    </row>
    <row r="14" spans="1:9" ht="18.75">
      <c r="A14" s="110"/>
      <c r="B14" s="147" t="s">
        <v>314</v>
      </c>
      <c r="C14" s="148"/>
      <c r="D14" s="149"/>
      <c r="E14" s="150"/>
      <c r="F14" s="151"/>
    </row>
    <row r="15" spans="1:9" ht="31.5">
      <c r="A15" s="110"/>
      <c r="B15" s="152" t="s">
        <v>41</v>
      </c>
      <c r="C15" s="134" t="s">
        <v>20</v>
      </c>
      <c r="D15" s="153" t="s">
        <v>309</v>
      </c>
      <c r="E15" s="154" t="s">
        <v>310</v>
      </c>
      <c r="F15" s="154" t="s">
        <v>311</v>
      </c>
    </row>
    <row r="16" spans="1:9">
      <c r="A16" s="110"/>
      <c r="B16" s="232" t="s">
        <v>29</v>
      </c>
      <c r="C16" s="233"/>
      <c r="D16" s="233"/>
      <c r="E16" s="233"/>
      <c r="F16" s="234"/>
    </row>
    <row r="17" spans="1:6" ht="17.100000000000001" customHeight="1">
      <c r="A17" s="155"/>
      <c r="B17" s="156" t="s">
        <v>315</v>
      </c>
      <c r="C17" s="156" t="s">
        <v>114</v>
      </c>
      <c r="D17" s="138">
        <v>7</v>
      </c>
      <c r="E17" s="156">
        <v>5644637</v>
      </c>
      <c r="F17" s="156">
        <v>3725460.42</v>
      </c>
    </row>
    <row r="18" spans="1:6">
      <c r="A18" s="155"/>
      <c r="B18" s="157" t="s">
        <v>313</v>
      </c>
      <c r="C18" s="158"/>
      <c r="D18" s="138">
        <f>SUM(D17)</f>
        <v>7</v>
      </c>
      <c r="E18" s="156">
        <f>SUM(E17)</f>
        <v>5644637</v>
      </c>
      <c r="F18" s="156">
        <f>SUM(F17)</f>
        <v>3725460.42</v>
      </c>
    </row>
    <row r="19" spans="1:6">
      <c r="A19" s="155"/>
      <c r="B19" s="224" t="s">
        <v>30</v>
      </c>
      <c r="C19" s="225"/>
      <c r="D19" s="225"/>
      <c r="E19" s="225"/>
      <c r="F19" s="226"/>
    </row>
    <row r="20" spans="1:6">
      <c r="A20" s="155"/>
      <c r="B20" s="157" t="s">
        <v>316</v>
      </c>
      <c r="C20" s="156" t="s">
        <v>198</v>
      </c>
      <c r="D20" s="138">
        <v>3</v>
      </c>
      <c r="E20" s="156">
        <v>2698096</v>
      </c>
      <c r="F20" s="156">
        <v>12276336.800000001</v>
      </c>
    </row>
    <row r="21" spans="1:6">
      <c r="A21" s="155"/>
      <c r="B21" s="157" t="s">
        <v>317</v>
      </c>
      <c r="C21" s="158"/>
      <c r="D21" s="138">
        <f>SUM(D20)</f>
        <v>3</v>
      </c>
      <c r="E21" s="156">
        <f>SUM(E20)</f>
        <v>2698096</v>
      </c>
      <c r="F21" s="156">
        <f>SUM(F20)</f>
        <v>12276336.800000001</v>
      </c>
    </row>
    <row r="22" spans="1:6">
      <c r="A22" s="155"/>
      <c r="B22" s="227" t="s">
        <v>40</v>
      </c>
      <c r="C22" s="228"/>
      <c r="D22" s="138">
        <f>D18+D21</f>
        <v>10</v>
      </c>
      <c r="E22" s="156">
        <f>E18+E21</f>
        <v>8342733</v>
      </c>
      <c r="F22" s="156">
        <f>F18+F21</f>
        <v>16001797.220000001</v>
      </c>
    </row>
    <row r="23" spans="1:6">
      <c r="A23" s="159"/>
      <c r="B23" s="159"/>
      <c r="C23" s="155"/>
    </row>
    <row r="24" spans="1:6">
      <c r="A24" s="159"/>
      <c r="B24" s="159"/>
      <c r="C24" s="155"/>
    </row>
    <row r="25" spans="1:6">
      <c r="A25" s="159"/>
      <c r="B25" s="159"/>
      <c r="C25" s="155"/>
    </row>
    <row r="26" spans="1:6">
      <c r="A26" s="159"/>
      <c r="B26" s="159"/>
      <c r="C26" s="155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L8" sqref="L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81" t="s">
        <v>0</v>
      </c>
      <c r="C1" s="282"/>
      <c r="D1" s="283"/>
      <c r="E1" s="6"/>
      <c r="F1" s="10"/>
      <c r="G1" s="10"/>
      <c r="H1" s="10"/>
      <c r="I1" s="10"/>
    </row>
    <row r="2" spans="2:9" ht="10.5" customHeight="1">
      <c r="B2" s="284"/>
      <c r="C2" s="285"/>
      <c r="D2" s="286"/>
      <c r="E2" s="6"/>
      <c r="F2" s="10"/>
      <c r="G2" s="10"/>
      <c r="H2" s="10"/>
      <c r="I2" s="10"/>
    </row>
    <row r="3" spans="2:9" ht="18" customHeight="1">
      <c r="B3" s="97" t="s">
        <v>295</v>
      </c>
      <c r="C3" s="6"/>
      <c r="D3" s="6"/>
      <c r="E3" s="6"/>
      <c r="F3" s="6"/>
      <c r="G3" s="6"/>
      <c r="H3" s="6"/>
      <c r="I3" s="6"/>
    </row>
    <row r="4" spans="2:9" ht="18" customHeight="1">
      <c r="B4" s="97"/>
      <c r="C4" s="6"/>
      <c r="D4" s="6"/>
      <c r="E4" s="6"/>
      <c r="F4" s="6"/>
      <c r="G4" s="6"/>
      <c r="H4" s="6"/>
      <c r="I4" s="6"/>
    </row>
    <row r="5" spans="2:9" ht="18" customHeight="1">
      <c r="B5" s="97"/>
      <c r="C5" s="6"/>
      <c r="D5" s="6"/>
      <c r="E5" s="6"/>
      <c r="F5" s="6"/>
      <c r="G5" s="6"/>
      <c r="H5" s="6"/>
      <c r="I5" s="6"/>
    </row>
    <row r="6" spans="2:9" ht="18" customHeight="1">
      <c r="B6" s="288" t="s">
        <v>296</v>
      </c>
      <c r="C6" s="289"/>
      <c r="D6" s="289"/>
      <c r="E6" s="289"/>
      <c r="F6" s="289"/>
      <c r="G6" s="289"/>
      <c r="H6" s="289"/>
      <c r="I6" s="290"/>
    </row>
    <row r="7" spans="2:9" ht="30.75" customHeight="1">
      <c r="B7" s="116" t="s">
        <v>15</v>
      </c>
      <c r="C7" s="117" t="s">
        <v>20</v>
      </c>
      <c r="D7" s="117" t="s">
        <v>22</v>
      </c>
      <c r="E7" s="117" t="s">
        <v>23</v>
      </c>
      <c r="F7" s="117" t="s">
        <v>24</v>
      </c>
      <c r="G7" s="118" t="s">
        <v>28</v>
      </c>
      <c r="H7" s="118" t="s">
        <v>18</v>
      </c>
      <c r="I7" s="119" t="s">
        <v>7</v>
      </c>
    </row>
    <row r="8" spans="2:9" ht="18" customHeight="1">
      <c r="B8" s="275" t="s">
        <v>29</v>
      </c>
      <c r="C8" s="276"/>
      <c r="D8" s="276"/>
      <c r="E8" s="276"/>
      <c r="F8" s="276"/>
      <c r="G8" s="276"/>
      <c r="H8" s="276"/>
      <c r="I8" s="277"/>
    </row>
    <row r="9" spans="2:9" ht="18" customHeight="1">
      <c r="B9" s="120" t="s">
        <v>44</v>
      </c>
      <c r="C9" s="121" t="s">
        <v>292</v>
      </c>
      <c r="D9" s="122">
        <v>0.15</v>
      </c>
      <c r="E9" s="122">
        <v>0.14000000000000001</v>
      </c>
      <c r="F9" s="122">
        <v>0.15</v>
      </c>
      <c r="G9" s="105">
        <v>9</v>
      </c>
      <c r="H9" s="105">
        <v>18217825</v>
      </c>
      <c r="I9" s="105">
        <v>2730795.79</v>
      </c>
    </row>
    <row r="10" spans="2:9" ht="18" customHeight="1">
      <c r="B10" s="123" t="s">
        <v>282</v>
      </c>
      <c r="C10" s="255"/>
      <c r="D10" s="251"/>
      <c r="E10" s="251"/>
      <c r="F10" s="250"/>
      <c r="G10" s="124">
        <f>G9</f>
        <v>9</v>
      </c>
      <c r="H10" s="124">
        <f t="shared" ref="H10:I11" si="0">H9</f>
        <v>18217825</v>
      </c>
      <c r="I10" s="124">
        <f t="shared" si="0"/>
        <v>2730795.79</v>
      </c>
    </row>
    <row r="11" spans="2:9" ht="18" customHeight="1">
      <c r="B11" s="125" t="s">
        <v>283</v>
      </c>
      <c r="C11" s="278"/>
      <c r="D11" s="279"/>
      <c r="E11" s="279"/>
      <c r="F11" s="280"/>
      <c r="G11" s="126">
        <f>G10</f>
        <v>9</v>
      </c>
      <c r="H11" s="126">
        <f t="shared" si="0"/>
        <v>18217825</v>
      </c>
      <c r="I11" s="126">
        <f t="shared" si="0"/>
        <v>2730795.79</v>
      </c>
    </row>
    <row r="12" spans="2:9" ht="18" customHeight="1">
      <c r="B12" s="97"/>
      <c r="C12" s="6"/>
      <c r="D12" s="6"/>
      <c r="E12" s="6"/>
      <c r="F12" s="6"/>
      <c r="G12" s="6"/>
      <c r="H12" s="6"/>
      <c r="I12" s="6"/>
    </row>
    <row r="13" spans="2:9" ht="18" customHeight="1">
      <c r="B13" s="268" t="s">
        <v>116</v>
      </c>
      <c r="C13" s="269"/>
      <c r="D13" s="269"/>
      <c r="E13" s="269"/>
      <c r="F13" s="269"/>
      <c r="G13" s="269"/>
      <c r="H13" s="269"/>
      <c r="I13" s="269"/>
    </row>
    <row r="14" spans="2:9" ht="18" customHeight="1">
      <c r="B14" s="287" t="s">
        <v>15</v>
      </c>
      <c r="C14" s="271"/>
      <c r="D14" s="272"/>
      <c r="E14" s="287" t="s">
        <v>20</v>
      </c>
      <c r="F14" s="272"/>
      <c r="G14" s="270" t="s">
        <v>45</v>
      </c>
      <c r="H14" s="271"/>
      <c r="I14" s="272"/>
    </row>
    <row r="15" spans="2:9" ht="12.95" customHeight="1">
      <c r="B15" s="260" t="s">
        <v>29</v>
      </c>
      <c r="C15" s="214"/>
      <c r="D15" s="214"/>
      <c r="E15" s="214"/>
      <c r="F15" s="214"/>
      <c r="G15" s="214"/>
      <c r="H15" s="214"/>
      <c r="I15" s="261"/>
    </row>
    <row r="16" spans="2:9" ht="12.95" customHeight="1">
      <c r="B16" s="253" t="s">
        <v>240</v>
      </c>
      <c r="C16" s="274"/>
      <c r="D16" s="254"/>
      <c r="E16" s="255" t="s">
        <v>241</v>
      </c>
      <c r="F16" s="256"/>
      <c r="G16" s="255" t="s">
        <v>72</v>
      </c>
      <c r="H16" s="273"/>
      <c r="I16" s="256"/>
    </row>
    <row r="17" spans="2:9" ht="12.95" customHeight="1">
      <c r="B17" s="264" t="s">
        <v>186</v>
      </c>
      <c r="C17" s="247"/>
      <c r="D17" s="265"/>
      <c r="E17" s="266" t="s">
        <v>185</v>
      </c>
      <c r="F17" s="267"/>
      <c r="G17" s="266">
        <v>3</v>
      </c>
      <c r="H17" s="251"/>
      <c r="I17" s="267"/>
    </row>
    <row r="18" spans="2:9" ht="12.95" customHeight="1">
      <c r="B18" s="260" t="s">
        <v>84</v>
      </c>
      <c r="C18" s="214"/>
      <c r="D18" s="214"/>
      <c r="E18" s="214"/>
      <c r="F18" s="214"/>
      <c r="G18" s="214"/>
      <c r="H18" s="214"/>
      <c r="I18" s="261"/>
    </row>
    <row r="19" spans="2:9" ht="12.95" customHeight="1">
      <c r="B19" s="262" t="s">
        <v>242</v>
      </c>
      <c r="C19" s="247"/>
      <c r="D19" s="248"/>
      <c r="E19" s="263" t="s">
        <v>243</v>
      </c>
      <c r="F19" s="250"/>
      <c r="G19" s="263">
        <v>2.8</v>
      </c>
      <c r="H19" s="251"/>
      <c r="I19" s="250"/>
    </row>
    <row r="20" spans="2:9" ht="12.95" customHeight="1">
      <c r="B20" s="257" t="s">
        <v>73</v>
      </c>
      <c r="C20" s="258"/>
      <c r="D20" s="258"/>
      <c r="E20" s="258"/>
      <c r="F20" s="258"/>
      <c r="G20" s="258"/>
      <c r="H20" s="258"/>
      <c r="I20" s="259"/>
    </row>
    <row r="21" spans="2:9" ht="12.95" customHeight="1">
      <c r="B21" s="253" t="s">
        <v>105</v>
      </c>
      <c r="C21" s="247"/>
      <c r="D21" s="254"/>
      <c r="E21" s="255" t="s">
        <v>106</v>
      </c>
      <c r="F21" s="256"/>
      <c r="G21" s="255">
        <v>9.0500000000000007</v>
      </c>
      <c r="H21" s="251"/>
      <c r="I21" s="256"/>
    </row>
    <row r="22" spans="2:9" ht="12.95" customHeight="1">
      <c r="B22" s="253" t="s">
        <v>256</v>
      </c>
      <c r="C22" s="247"/>
      <c r="D22" s="254"/>
      <c r="E22" s="255" t="s">
        <v>257</v>
      </c>
      <c r="F22" s="256"/>
      <c r="G22" s="255">
        <v>10</v>
      </c>
      <c r="H22" s="251"/>
      <c r="I22" s="256"/>
    </row>
    <row r="23" spans="2:9" ht="12.95" customHeight="1">
      <c r="B23" s="253" t="s">
        <v>104</v>
      </c>
      <c r="C23" s="247"/>
      <c r="D23" s="254"/>
      <c r="E23" s="255" t="s">
        <v>103</v>
      </c>
      <c r="F23" s="256"/>
      <c r="G23" s="255">
        <v>1</v>
      </c>
      <c r="H23" s="251"/>
      <c r="I23" s="256"/>
    </row>
    <row r="24" spans="2:9" ht="12.95" customHeight="1">
      <c r="B24" s="237" t="s">
        <v>109</v>
      </c>
      <c r="C24" s="238"/>
      <c r="D24" s="239"/>
      <c r="E24" s="240" t="s">
        <v>110</v>
      </c>
      <c r="F24" s="241"/>
      <c r="G24" s="240">
        <v>1</v>
      </c>
      <c r="H24" s="242"/>
      <c r="I24" s="241"/>
    </row>
    <row r="25" spans="2:9" ht="12.95" customHeight="1">
      <c r="B25" s="237" t="s">
        <v>126</v>
      </c>
      <c r="C25" s="238"/>
      <c r="D25" s="239"/>
      <c r="E25" s="240" t="s">
        <v>127</v>
      </c>
      <c r="F25" s="241"/>
      <c r="G25" s="240" t="s">
        <v>72</v>
      </c>
      <c r="H25" s="242"/>
      <c r="I25" s="241"/>
    </row>
    <row r="26" spans="2:9" ht="12.95" customHeight="1">
      <c r="B26" s="243" t="s">
        <v>94</v>
      </c>
      <c r="C26" s="244"/>
      <c r="D26" s="244"/>
      <c r="E26" s="244"/>
      <c r="F26" s="244"/>
      <c r="G26" s="244"/>
      <c r="H26" s="244"/>
      <c r="I26" s="245"/>
    </row>
    <row r="27" spans="2:9" ht="12.95" customHeight="1">
      <c r="B27" s="253" t="s">
        <v>286</v>
      </c>
      <c r="C27" s="247"/>
      <c r="D27" s="254"/>
      <c r="E27" s="255" t="s">
        <v>287</v>
      </c>
      <c r="F27" s="256"/>
      <c r="G27" s="255">
        <v>1</v>
      </c>
      <c r="H27" s="251"/>
      <c r="I27" s="256"/>
    </row>
    <row r="28" spans="2:9" ht="12.95" customHeight="1">
      <c r="B28" s="246" t="s">
        <v>238</v>
      </c>
      <c r="C28" s="247"/>
      <c r="D28" s="248"/>
      <c r="E28" s="249" t="s">
        <v>239</v>
      </c>
      <c r="F28" s="250"/>
      <c r="G28" s="249" t="s">
        <v>72</v>
      </c>
      <c r="H28" s="251"/>
      <c r="I28" s="250"/>
    </row>
    <row r="29" spans="2:9" ht="12.95" customHeight="1">
      <c r="B29" s="246" t="s">
        <v>206</v>
      </c>
      <c r="C29" s="247"/>
      <c r="D29" s="248"/>
      <c r="E29" s="249" t="s">
        <v>205</v>
      </c>
      <c r="F29" s="250"/>
      <c r="G29" s="249">
        <v>0.5</v>
      </c>
      <c r="H29" s="251"/>
      <c r="I29" s="250"/>
    </row>
    <row r="30" spans="2:9" ht="12.95" customHeight="1">
      <c r="B30" s="237" t="s">
        <v>211</v>
      </c>
      <c r="C30" s="238"/>
      <c r="D30" s="239"/>
      <c r="E30" s="252" t="s">
        <v>212</v>
      </c>
      <c r="F30" s="252"/>
      <c r="G30" s="240" t="s">
        <v>72</v>
      </c>
      <c r="H30" s="242"/>
      <c r="I30" s="241"/>
    </row>
    <row r="31" spans="2:9" ht="12.95" customHeight="1">
      <c r="B31" s="237" t="s">
        <v>108</v>
      </c>
      <c r="C31" s="238"/>
      <c r="D31" s="239"/>
      <c r="E31" s="240" t="s">
        <v>107</v>
      </c>
      <c r="F31" s="241"/>
      <c r="G31" s="240" t="s">
        <v>72</v>
      </c>
      <c r="H31" s="242"/>
      <c r="I31" s="241"/>
    </row>
    <row r="32" spans="2:9" ht="25.5" customHeight="1"/>
    <row r="33" ht="22.5"/>
  </sheetData>
  <mergeCells count="52">
    <mergeCell ref="B8:I8"/>
    <mergeCell ref="C10:F10"/>
    <mergeCell ref="C11:F11"/>
    <mergeCell ref="B1:D2"/>
    <mergeCell ref="B14:D14"/>
    <mergeCell ref="E14:F14"/>
    <mergeCell ref="B6:I6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1" t="s">
        <v>0</v>
      </c>
      <c r="C1" s="291"/>
      <c r="D1" s="5"/>
      <c r="E1" s="5"/>
      <c r="F1" s="5"/>
    </row>
    <row r="2" spans="1:6" ht="27.95" customHeight="1">
      <c r="A2" s="4"/>
      <c r="B2" s="292" t="s">
        <v>295</v>
      </c>
      <c r="C2" s="292"/>
      <c r="D2" s="292"/>
      <c r="E2" s="292"/>
      <c r="F2" s="292"/>
    </row>
    <row r="3" spans="1:6" ht="42.75" customHeight="1">
      <c r="B3" s="288" t="s">
        <v>46</v>
      </c>
      <c r="C3" s="289"/>
      <c r="D3" s="289"/>
      <c r="E3" s="289"/>
      <c r="F3" s="28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2" t="s">
        <v>76</v>
      </c>
      <c r="C11" s="103" t="s">
        <v>51</v>
      </c>
      <c r="D11" s="104" t="s">
        <v>81</v>
      </c>
      <c r="E11" s="108">
        <v>951110</v>
      </c>
      <c r="F11" s="16" t="s">
        <v>54</v>
      </c>
    </row>
    <row r="12" spans="1:6" ht="20.100000000000001" customHeight="1">
      <c r="B12" s="102" t="s">
        <v>77</v>
      </c>
      <c r="C12" s="103" t="s">
        <v>56</v>
      </c>
      <c r="D12" s="104" t="s">
        <v>117</v>
      </c>
      <c r="E12" s="108">
        <v>511000</v>
      </c>
      <c r="F12" s="114"/>
    </row>
    <row r="13" spans="1:6" ht="20.100000000000001" customHeight="1">
      <c r="B13" s="102" t="s">
        <v>76</v>
      </c>
      <c r="C13" s="103" t="s">
        <v>56</v>
      </c>
      <c r="D13" s="104" t="s">
        <v>79</v>
      </c>
      <c r="E13" s="105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130</v>
      </c>
      <c r="C16" s="17" t="s">
        <v>51</v>
      </c>
      <c r="D16" s="15" t="s">
        <v>132</v>
      </c>
      <c r="E16" s="14" t="s">
        <v>54</v>
      </c>
      <c r="F16" s="16" t="s">
        <v>54</v>
      </c>
    </row>
    <row r="17" spans="2:6" ht="20.100000000000001" customHeight="1">
      <c r="B17" s="11" t="s">
        <v>131</v>
      </c>
      <c r="C17" s="17" t="s">
        <v>56</v>
      </c>
      <c r="D17" s="15" t="s">
        <v>133</v>
      </c>
      <c r="E17" s="14" t="s">
        <v>54</v>
      </c>
      <c r="F17" s="16" t="s">
        <v>54</v>
      </c>
    </row>
    <row r="18" spans="2:6" ht="20.100000000000001" customHeight="1">
      <c r="B18" s="11" t="s">
        <v>130</v>
      </c>
      <c r="C18" s="17" t="s">
        <v>56</v>
      </c>
      <c r="D18" s="15" t="s">
        <v>134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2026-06-15T11:08:32Z</cp:lastPrinted>
  <dcterms:created xsi:type="dcterms:W3CDTF">2024-09-12T06:50:39Z</dcterms:created>
  <dcterms:modified xsi:type="dcterms:W3CDTF">2026-06-15T11:22:30Z</dcterms:modified>
</cp:coreProperties>
</file>